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Users\Admin\Documents\Little Birch Parish Council\Finance\2024 -25\"/>
    </mc:Choice>
  </mc:AlternateContent>
  <xr:revisionPtr revIDLastSave="0" documentId="13_ncr:1_{9D586A97-4D5A-44F8-AF85-C277DDD6A71D}" xr6:coauthVersionLast="47" xr6:coauthVersionMax="47" xr10:uidLastSave="{00000000-0000-0000-0000-000000000000}"/>
  <bookViews>
    <workbookView xWindow="-120" yWindow="-120" windowWidth="20730" windowHeight="11160" tabRatio="811" activeTab="4" xr2:uid="{00000000-000D-0000-FFFF-FFFF00000000}"/>
  </bookViews>
  <sheets>
    <sheet name="HSBC Acct" sheetId="37" r:id="rId1"/>
    <sheet name="Bank Reconciliation" sheetId="33" r:id="rId2"/>
    <sheet name="Audit Data" sheetId="28" r:id="rId3"/>
    <sheet name="Explanation of varience" sheetId="35" r:id="rId4"/>
    <sheet name="Financial Report" sheetId="36" r:id="rId5"/>
  </sheets>
  <calcPr calcId="181029"/>
</workbook>
</file>

<file path=xl/calcChain.xml><?xml version="1.0" encoding="utf-8"?>
<calcChain xmlns="http://schemas.openxmlformats.org/spreadsheetml/2006/main">
  <c r="C37" i="36" l="1"/>
  <c r="A30" i="36"/>
  <c r="A8" i="36"/>
  <c r="A34" i="36" s="1"/>
  <c r="E19" i="35"/>
  <c r="AG60" i="37" l="1"/>
  <c r="AE60" i="37"/>
  <c r="AD60" i="37"/>
  <c r="AC60" i="37"/>
  <c r="AB60" i="37"/>
  <c r="AA60" i="37"/>
  <c r="Z60" i="37"/>
  <c r="Y60" i="37"/>
  <c r="X60" i="37"/>
  <c r="W60" i="37"/>
  <c r="V60" i="37"/>
  <c r="U60" i="37"/>
  <c r="T60" i="37"/>
  <c r="S60" i="37"/>
  <c r="R60" i="37"/>
  <c r="Q60" i="37"/>
  <c r="P60" i="37"/>
  <c r="O60" i="37"/>
  <c r="N60" i="37"/>
  <c r="M60" i="37"/>
  <c r="L60" i="37"/>
  <c r="K60" i="37"/>
  <c r="H60" i="37"/>
  <c r="G60" i="37"/>
  <c r="F60" i="37"/>
  <c r="E60" i="37"/>
  <c r="AG58" i="37"/>
  <c r="AG57" i="37"/>
  <c r="AG55" i="37"/>
  <c r="AG54" i="37"/>
  <c r="AG53" i="37"/>
  <c r="AG52" i="37"/>
  <c r="AG51" i="37"/>
  <c r="AG50" i="37"/>
  <c r="AG49" i="37"/>
  <c r="AG48" i="37"/>
  <c r="AG47" i="37"/>
  <c r="AG46" i="37"/>
  <c r="AG45" i="37"/>
  <c r="AG44" i="37"/>
  <c r="AG43" i="37"/>
  <c r="AG42" i="37"/>
  <c r="AG41" i="37"/>
  <c r="AG40" i="37"/>
  <c r="AG39" i="37"/>
  <c r="AG38" i="37"/>
  <c r="AG37" i="37"/>
  <c r="AG36" i="37"/>
  <c r="AG35" i="37"/>
  <c r="AG34" i="37"/>
  <c r="AG33" i="37"/>
  <c r="AG32" i="37"/>
  <c r="AG31" i="37"/>
  <c r="AG30" i="37"/>
  <c r="AG29" i="37"/>
  <c r="AG28" i="37"/>
  <c r="AG27" i="37"/>
  <c r="AG26" i="37"/>
  <c r="AG25" i="37"/>
  <c r="AG24" i="37"/>
  <c r="AG23" i="37"/>
  <c r="AG22" i="37"/>
  <c r="AG21" i="37"/>
  <c r="AG20" i="37"/>
  <c r="AG19" i="37"/>
  <c r="AG18" i="37"/>
  <c r="AG17" i="37"/>
  <c r="AG16" i="37"/>
  <c r="AG15" i="37"/>
  <c r="AG14" i="37"/>
  <c r="AG13" i="37"/>
  <c r="AG12" i="37"/>
  <c r="AG11" i="37"/>
  <c r="AG10" i="37"/>
  <c r="AG9" i="37"/>
  <c r="AG8" i="37"/>
  <c r="AG7" i="37"/>
  <c r="AG6" i="37"/>
  <c r="AG5" i="37"/>
  <c r="I5" i="37"/>
  <c r="I6" i="37" s="1"/>
  <c r="I7" i="37" s="1"/>
  <c r="I8" i="37" s="1"/>
  <c r="I9" i="37" s="1"/>
  <c r="I10" i="37" s="1"/>
  <c r="I11" i="37" s="1"/>
  <c r="I12" i="37" s="1"/>
  <c r="I13" i="37" s="1"/>
  <c r="I14" i="37" s="1"/>
  <c r="I15" i="37" s="1"/>
  <c r="I16" i="37" s="1"/>
  <c r="I17" i="37" s="1"/>
  <c r="I18" i="37" s="1"/>
  <c r="I19" i="37" s="1"/>
  <c r="I20" i="37" s="1"/>
  <c r="I21" i="37" s="1"/>
  <c r="I22" i="37" s="1"/>
  <c r="I23" i="37" s="1"/>
  <c r="I24" i="37" s="1"/>
  <c r="I25" i="37" s="1"/>
  <c r="I26" i="37" s="1"/>
  <c r="I27" i="37" s="1"/>
  <c r="I28" i="37" s="1"/>
  <c r="I29" i="37" s="1"/>
  <c r="I30" i="37" s="1"/>
  <c r="I31" i="37" s="1"/>
  <c r="I32" i="37" s="1"/>
  <c r="I33" i="37" s="1"/>
  <c r="I34" i="37" s="1"/>
  <c r="I35" i="37" s="1"/>
  <c r="I36" i="37" s="1"/>
  <c r="I37" i="37" s="1"/>
  <c r="I38" i="37" s="1"/>
  <c r="I39" i="37" s="1"/>
  <c r="I40" i="37" s="1"/>
  <c r="I41" i="37" s="1"/>
  <c r="I42" i="37" s="1"/>
  <c r="I43" i="37" s="1"/>
  <c r="I44" i="37" s="1"/>
  <c r="I45" i="37" s="1"/>
  <c r="I46" i="37" s="1"/>
  <c r="I47" i="37" s="1"/>
  <c r="I48" i="37" s="1"/>
  <c r="I49" i="37" s="1"/>
  <c r="I50" i="37" s="1"/>
  <c r="I51" i="37" s="1"/>
  <c r="I52" i="37" s="1"/>
  <c r="I53" i="37" s="1"/>
  <c r="I54" i="37" s="1"/>
  <c r="I55" i="37" s="1"/>
  <c r="I56" i="37" s="1"/>
  <c r="I57" i="37" s="1"/>
  <c r="I58" i="37" s="1"/>
  <c r="I59" i="37" s="1"/>
  <c r="AG4" i="37"/>
  <c r="AG3" i="37"/>
  <c r="AG59" i="37" l="1"/>
  <c r="E62" i="37"/>
  <c r="M62" i="37"/>
  <c r="AF60" i="37"/>
  <c r="Q62" i="37" s="1"/>
  <c r="E17" i="35" l="1"/>
  <c r="E15" i="35"/>
  <c r="E11" i="35"/>
  <c r="A44" i="36" l="1"/>
  <c r="E27" i="35"/>
  <c r="A43" i="36" l="1"/>
  <c r="A45" i="36" s="1"/>
  <c r="A41" i="36"/>
  <c r="F18" i="33"/>
  <c r="F28" i="33" l="1"/>
  <c r="F31" i="33" s="1"/>
  <c r="C30" i="36" l="1"/>
  <c r="C8" i="36"/>
  <c r="C34" i="36" s="1"/>
  <c r="O3" i="36"/>
  <c r="E29" i="35" l="1"/>
  <c r="C44" i="36" l="1"/>
  <c r="C45" i="36" l="1"/>
  <c r="E24" i="35" l="1"/>
  <c r="E22" i="35"/>
</calcChain>
</file>

<file path=xl/sharedStrings.xml><?xml version="1.0" encoding="utf-8"?>
<sst xmlns="http://schemas.openxmlformats.org/spreadsheetml/2006/main" count="264" uniqueCount="196">
  <si>
    <t>Precept</t>
  </si>
  <si>
    <t>Total Other Receipts</t>
  </si>
  <si>
    <t>Staff Costs</t>
  </si>
  <si>
    <t>Total Other Costs</t>
  </si>
  <si>
    <t>Balances Carried Forward</t>
  </si>
  <si>
    <t>Total Cash and short term investments</t>
  </si>
  <si>
    <t>Loan Interest/Capital/Repayments</t>
  </si>
  <si>
    <t>Total Fixed Assets and Long Term Assets</t>
  </si>
  <si>
    <t>Total Borrowings</t>
  </si>
  <si>
    <t>Trust Funds (including charitable disclosure note)</t>
  </si>
  <si>
    <t>(+)</t>
  </si>
  <si>
    <t>(-)</t>
  </si>
  <si>
    <t>(=)</t>
  </si>
  <si>
    <t>Rounded to no decimal places</t>
  </si>
  <si>
    <t>Bank Reconciliation</t>
  </si>
  <si>
    <t>Local Council Name</t>
  </si>
  <si>
    <t>Financial Year</t>
  </si>
  <si>
    <t>Prepared by</t>
  </si>
  <si>
    <t>Date Prepared</t>
  </si>
  <si>
    <t>Cash Book</t>
  </si>
  <si>
    <t>Little Birch Parish Council</t>
  </si>
  <si>
    <t>Insurance</t>
  </si>
  <si>
    <t>n/a</t>
  </si>
  <si>
    <t>Local Council Name:</t>
  </si>
  <si>
    <t>Financial Year:</t>
  </si>
  <si>
    <t>Prepared by:</t>
  </si>
  <si>
    <t>Date Prepared:</t>
  </si>
  <si>
    <t>Section 1</t>
  </si>
  <si>
    <t>Variance</t>
  </si>
  <si>
    <t>Detail</t>
  </si>
  <si>
    <t>(+/-) £</t>
  </si>
  <si>
    <t>Box 1</t>
  </si>
  <si>
    <t>Box 2</t>
  </si>
  <si>
    <t>Box 3</t>
  </si>
  <si>
    <t>Box 4</t>
  </si>
  <si>
    <t>Box 5</t>
  </si>
  <si>
    <t>Box 6</t>
  </si>
  <si>
    <t>Box 7</t>
  </si>
  <si>
    <t>Box 8</t>
  </si>
  <si>
    <t>Box 9</t>
  </si>
  <si>
    <t>Box 10</t>
  </si>
  <si>
    <t>Balances bought forward</t>
  </si>
  <si>
    <t>Annual precept</t>
  </si>
  <si>
    <t>Total other receipts</t>
  </si>
  <si>
    <t>Loan interest/ capital repayment</t>
  </si>
  <si>
    <t>Total other costs</t>
  </si>
  <si>
    <t>Balances carried forward</t>
  </si>
  <si>
    <t>Total cash and short term investments</t>
  </si>
  <si>
    <t>Total fixed assets</t>
  </si>
  <si>
    <t>Total borrowings</t>
  </si>
  <si>
    <t>Actual (£)</t>
  </si>
  <si>
    <t>INCOME</t>
  </si>
  <si>
    <t>VAT Returns</t>
  </si>
  <si>
    <t>TOTAL INCOME</t>
  </si>
  <si>
    <t>EXPENDITURE</t>
  </si>
  <si>
    <t>General Administration</t>
  </si>
  <si>
    <t>Clerk Expenses</t>
  </si>
  <si>
    <t>Running Costs</t>
  </si>
  <si>
    <t>Parish Lengthsman</t>
  </si>
  <si>
    <t>Rent of LBVH</t>
  </si>
  <si>
    <t xml:space="preserve">Data Commission Annual Subscription </t>
  </si>
  <si>
    <t>HALC Subscription</t>
  </si>
  <si>
    <t>Election Costs</t>
  </si>
  <si>
    <t>Training</t>
  </si>
  <si>
    <t>TOTAL EXPENDITURE</t>
  </si>
  <si>
    <t>RECEIPTS &amp; PAYMENTS SUMMARY</t>
  </si>
  <si>
    <t>Add total income</t>
  </si>
  <si>
    <t>SUBTOTAL</t>
  </si>
  <si>
    <t>Less total expenditure</t>
  </si>
  <si>
    <t>Plus unpresented cheque from last year</t>
  </si>
  <si>
    <t>PAYE</t>
  </si>
  <si>
    <t>None</t>
  </si>
  <si>
    <t>Other</t>
  </si>
  <si>
    <t xml:space="preserve">Lengthsman                             </t>
  </si>
  <si>
    <t>Excess of income over expenditure</t>
  </si>
  <si>
    <t>Total income</t>
  </si>
  <si>
    <t>VAT - parish acct</t>
  </si>
  <si>
    <t>Deduct total expenditure</t>
  </si>
  <si>
    <t>P3</t>
  </si>
  <si>
    <t>Precept or rates and levies</t>
  </si>
  <si>
    <t xml:space="preserve">Web site </t>
  </si>
  <si>
    <t>Audit</t>
  </si>
  <si>
    <t>VAT</t>
  </si>
  <si>
    <t>Clerk salary</t>
  </si>
  <si>
    <t>Clerks</t>
  </si>
  <si>
    <t>L'man (Rds)</t>
  </si>
  <si>
    <t>L'Man (P3)</t>
  </si>
  <si>
    <t>Halc Subs</t>
  </si>
  <si>
    <t>Halc Training</t>
  </si>
  <si>
    <t>Data Protection</t>
  </si>
  <si>
    <t>Meeting room</t>
  </si>
  <si>
    <t>Election</t>
  </si>
  <si>
    <t>IT/ web site</t>
  </si>
  <si>
    <t>Bank Charges</t>
  </si>
  <si>
    <t>Grants</t>
  </si>
  <si>
    <t>Misc</t>
  </si>
  <si>
    <t>Date</t>
  </si>
  <si>
    <t>Cheque No</t>
  </si>
  <si>
    <t>Receipts</t>
  </si>
  <si>
    <t>Payments</t>
  </si>
  <si>
    <t>Bank Statement</t>
  </si>
  <si>
    <t>exps</t>
  </si>
  <si>
    <t>expenses</t>
  </si>
  <si>
    <t>Newsletter</t>
  </si>
  <si>
    <t>In bold are presented</t>
  </si>
  <si>
    <t>Description</t>
  </si>
  <si>
    <t>Net</t>
  </si>
  <si>
    <t>Gross</t>
  </si>
  <si>
    <t>Receipt Amount</t>
  </si>
  <si>
    <t>Outstanding Balance</t>
  </si>
  <si>
    <t>In purple has been validated against S'ment</t>
  </si>
  <si>
    <t>Budget set for the year</t>
  </si>
  <si>
    <t>Carried forward</t>
  </si>
  <si>
    <t xml:space="preserve">In red, VAT </t>
  </si>
  <si>
    <t>VAT to be reclaimed:</t>
  </si>
  <si>
    <t xml:space="preserve">Total spend: </t>
  </si>
  <si>
    <t>staff costs</t>
  </si>
  <si>
    <t>other cost</t>
  </si>
  <si>
    <t>Birches Newsletter/Village hall - grants</t>
  </si>
  <si>
    <t>Neil Barrington - Parish Clerk</t>
  </si>
  <si>
    <t>Section 137</t>
  </si>
  <si>
    <t>Neil Barrington – Parish Clerk</t>
  </si>
  <si>
    <t xml:space="preserve"> </t>
  </si>
  <si>
    <t xml:space="preserve">Precept </t>
  </si>
  <si>
    <t>Lloyds : Parish Council  Account 2021-22</t>
  </si>
  <si>
    <t>Payroll</t>
  </si>
  <si>
    <t>DM Payroll</t>
  </si>
  <si>
    <t>HALC</t>
  </si>
  <si>
    <t>ICO</t>
  </si>
  <si>
    <t>Balance Per statement as at 31.03.23</t>
  </si>
  <si>
    <t xml:space="preserve">Lloyds </t>
  </si>
  <si>
    <t>23rd April 2024</t>
  </si>
  <si>
    <t>Ending 31 March 2024</t>
  </si>
  <si>
    <t>23/24</t>
  </si>
  <si>
    <t>Increased to allow for increased Lenghtsman and clerk CiLCA  qualification</t>
  </si>
  <si>
    <t>2023 - 2024</t>
  </si>
  <si>
    <t>Other (bank charges, defibrillator, payroll)</t>
  </si>
  <si>
    <t>Explanation of Variances - 2024/25</t>
  </si>
  <si>
    <t>Account 2024-25</t>
  </si>
  <si>
    <t>04.04.24</t>
  </si>
  <si>
    <t>Clerk Pay and Expenses</t>
  </si>
  <si>
    <t>09.04.24</t>
  </si>
  <si>
    <t xml:space="preserve">Lengthsman Grant </t>
  </si>
  <si>
    <t>19.04.24</t>
  </si>
  <si>
    <t>29.04.24</t>
  </si>
  <si>
    <t>Vat return</t>
  </si>
  <si>
    <t>09.05.24</t>
  </si>
  <si>
    <t>Paye</t>
  </si>
  <si>
    <t>Zurich Insurance</t>
  </si>
  <si>
    <t>24.05.24</t>
  </si>
  <si>
    <t xml:space="preserve">Contribution from Orcop PC </t>
  </si>
  <si>
    <t>06.06.24</t>
  </si>
  <si>
    <t>Defibrillator Contreibution Village Hall</t>
  </si>
  <si>
    <t>FMS Hereford Ltd</t>
  </si>
  <si>
    <t>Accidental expense over pay</t>
  </si>
  <si>
    <t>Accidental expense over pay reconcillation</t>
  </si>
  <si>
    <t>11.07.24</t>
  </si>
  <si>
    <t>11.09.24</t>
  </si>
  <si>
    <t>Ben Roberts</t>
  </si>
  <si>
    <t xml:space="preserve">Terry Griffiths Contracts </t>
  </si>
  <si>
    <t>20.09.24</t>
  </si>
  <si>
    <t>03.10.24</t>
  </si>
  <si>
    <t>06.11.24</t>
  </si>
  <si>
    <t>09.12.24</t>
  </si>
  <si>
    <t>06.02.25</t>
  </si>
  <si>
    <t>06.03.25</t>
  </si>
  <si>
    <t>Dore Transport</t>
  </si>
  <si>
    <t>Defibrillator</t>
  </si>
  <si>
    <t>Audit Services</t>
  </si>
  <si>
    <t>14.03.25</t>
  </si>
  <si>
    <t>Village Hall</t>
  </si>
  <si>
    <t>17.03.25</t>
  </si>
  <si>
    <t>18.03.25</t>
  </si>
  <si>
    <t xml:space="preserve">Eardisland PC </t>
  </si>
  <si>
    <t xml:space="preserve">Bank Charges </t>
  </si>
  <si>
    <t>31.03.25</t>
  </si>
  <si>
    <t xml:space="preserve">Lea PC </t>
  </si>
  <si>
    <t>Less any unpresented Cheques as at 31.3.24</t>
  </si>
  <si>
    <t>Net Balance as at 31.03.24</t>
  </si>
  <si>
    <t>Opening Balance 01.04.24</t>
  </si>
  <si>
    <t>Receipts for 2024/25</t>
  </si>
  <si>
    <t>Payments in 2024/25</t>
  </si>
  <si>
    <t>Closing Balance 31.03.25</t>
  </si>
  <si>
    <t>2024 to 2025</t>
  </si>
  <si>
    <t>24/25</t>
  </si>
  <si>
    <t>Ending 31 March 2025</t>
  </si>
  <si>
    <t>LBPC Financial Report - 2024 /2025</t>
  </si>
  <si>
    <t>2024 -2025</t>
  </si>
  <si>
    <t>Balances brought forward 01/04/24</t>
  </si>
  <si>
    <t>Grant income heldover, contributions for Defibrillator and Clerk passing qualification</t>
  </si>
  <si>
    <t>Clerk salary increase after passing CiLCA qualification</t>
  </si>
  <si>
    <t>No 24-25 grant income to cover Lengthsman work as yet</t>
  </si>
  <si>
    <t>Contribution income for CiLCA and Defibrillator</t>
  </si>
  <si>
    <t>Prepared by Neil Barrington, Parish Clerk     02.04.25</t>
  </si>
  <si>
    <t xml:space="preserve"> Lloyds Acct 31.3.24</t>
  </si>
  <si>
    <t>Balance carried forward 01/04/25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</si>
</sst>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£&quot;#,##0;[Red]\-&quot;£&quot;#,##0"/>
    <numFmt numFmtId="8" formatCode="&quot;£&quot;#,##0.00;[Red]\-&quot;£&quot;#,##0.00"/>
    <numFmt numFmtId="42" formatCode="_-&quot;£&quot;* #,##0_-;\-&quot;£&quot;* #,##0_-;_-&quot;£&quot;* &quot;-&quot;_-;_-@_-"/>
    <numFmt numFmtId="44" formatCode="_-&quot;£&quot;* #,##0.00_-;\-&quot;£&quot;* #,##0.00_-;_-&quot;£&quot;* &quot;-&quot;??_-;_-@_-"/>
    <numFmt numFmtId="164" formatCode="#,##0.00;[Red]#,##0.00"/>
    <numFmt numFmtId="165" formatCode="###0;[Red]\-###0"/>
    <numFmt numFmtId="166" formatCode="&quot;£&quot;#,##0.00"/>
  </numFmts>
  <fonts count="39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14"/>
      <color rgb="FFFF0000"/>
      <name val="Arial"/>
      <family val="2"/>
    </font>
    <font>
      <b/>
      <sz val="14"/>
      <color rgb="FF00B050"/>
      <name val="Arial"/>
      <family val="2"/>
    </font>
    <font>
      <sz val="10"/>
      <color theme="1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b/>
      <u/>
      <sz val="20"/>
      <name val="Arial"/>
      <family val="2"/>
    </font>
    <font>
      <sz val="10"/>
      <name val="Arial"/>
      <family val="2"/>
    </font>
    <font>
      <b/>
      <i/>
      <sz val="12"/>
      <name val="Arial"/>
      <family val="2"/>
    </font>
    <font>
      <sz val="10"/>
      <color theme="4" tint="0.39997558519241921"/>
      <name val="Arial"/>
      <family val="2"/>
    </font>
    <font>
      <b/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FF0000"/>
      <name val="Arial"/>
      <family val="2"/>
    </font>
    <font>
      <sz val="10"/>
      <color rgb="FF00B050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FF0000"/>
      <name val="Arial"/>
      <family val="2"/>
    </font>
    <font>
      <b/>
      <sz val="10"/>
      <color rgb="FFFF0000"/>
      <name val="Arial"/>
      <family val="2"/>
    </font>
    <font>
      <sz val="8"/>
      <color rgb="FF7030A0"/>
      <name val="Arial"/>
      <family val="2"/>
    </font>
    <font>
      <b/>
      <sz val="11"/>
      <color rgb="FF7030A0"/>
      <name val="Calibri"/>
      <family val="2"/>
      <scheme val="minor"/>
    </font>
    <font>
      <sz val="11"/>
      <name val="Calibri"/>
      <family val="2"/>
      <scheme val="minor"/>
    </font>
    <font>
      <sz val="8"/>
      <color theme="6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sz val="11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0000CC"/>
      </top>
      <bottom/>
      <diagonal/>
    </border>
    <border>
      <left/>
      <right/>
      <top/>
      <bottom style="medium">
        <color rgb="FF0000CC"/>
      </bottom>
      <diagonal/>
    </border>
    <border>
      <left/>
      <right/>
      <top style="medium">
        <color rgb="FF0000CC"/>
      </top>
      <bottom style="medium">
        <color rgb="FF0000CC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rgb="FF0070C0"/>
      </top>
      <bottom style="thin">
        <color indexed="64"/>
      </bottom>
      <diagonal/>
    </border>
    <border>
      <left style="thin">
        <color indexed="64"/>
      </left>
      <right/>
      <top style="medium">
        <color rgb="FF0070C0"/>
      </top>
      <bottom style="medium">
        <color rgb="FF0070C0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9" fillId="0" borderId="0"/>
    <xf numFmtId="0" fontId="3" fillId="0" borderId="0"/>
    <xf numFmtId="42" fontId="17" fillId="0" borderId="0" applyFont="0" applyFill="0" applyBorder="0" applyAlignment="0" applyProtection="0"/>
  </cellStyleXfs>
  <cellXfs count="259">
    <xf numFmtId="0" fontId="0" fillId="0" borderId="0" xfId="0"/>
    <xf numFmtId="0" fontId="2" fillId="0" borderId="0" xfId="0" applyFont="1"/>
    <xf numFmtId="0" fontId="3" fillId="0" borderId="0" xfId="0" applyFont="1"/>
    <xf numFmtId="0" fontId="7" fillId="0" borderId="0" xfId="2" applyFont="1" applyAlignment="1">
      <alignment horizontal="center"/>
    </xf>
    <xf numFmtId="0" fontId="7" fillId="0" borderId="0" xfId="2" applyFont="1"/>
    <xf numFmtId="0" fontId="7" fillId="0" borderId="0" xfId="2" applyFont="1" applyAlignment="1">
      <alignment wrapText="1"/>
    </xf>
    <xf numFmtId="0" fontId="7" fillId="0" borderId="0" xfId="2" applyFont="1" applyAlignment="1">
      <alignment horizontal="center" vertical="center"/>
    </xf>
    <xf numFmtId="0" fontId="3" fillId="0" borderId="0" xfId="2" applyAlignment="1">
      <alignment wrapText="1"/>
    </xf>
    <xf numFmtId="49" fontId="7" fillId="0" borderId="0" xfId="2" applyNumberFormat="1" applyFont="1" applyAlignment="1">
      <alignment vertical="center"/>
    </xf>
    <xf numFmtId="0" fontId="3" fillId="0" borderId="0" xfId="2" applyAlignment="1">
      <alignment vertical="center" wrapText="1"/>
    </xf>
    <xf numFmtId="49" fontId="5" fillId="0" borderId="0" xfId="2" applyNumberFormat="1" applyFont="1" applyAlignment="1">
      <alignment vertical="center"/>
    </xf>
    <xf numFmtId="0" fontId="7" fillId="0" borderId="17" xfId="2" applyFont="1" applyBorder="1" applyAlignment="1">
      <alignment horizontal="center" vertical="center"/>
    </xf>
    <xf numFmtId="49" fontId="10" fillId="0" borderId="17" xfId="2" applyNumberFormat="1" applyFont="1" applyBorder="1" applyAlignment="1">
      <alignment horizontal="right" vertical="center"/>
    </xf>
    <xf numFmtId="0" fontId="3" fillId="0" borderId="17" xfId="2" applyBorder="1" applyAlignment="1">
      <alignment vertical="center" wrapText="1"/>
    </xf>
    <xf numFmtId="49" fontId="10" fillId="0" borderId="0" xfId="2" applyNumberFormat="1" applyFont="1" applyAlignment="1">
      <alignment horizontal="right" vertical="center"/>
    </xf>
    <xf numFmtId="0" fontId="7" fillId="0" borderId="18" xfId="2" applyFont="1" applyBorder="1" applyAlignment="1">
      <alignment horizontal="center" vertical="center"/>
    </xf>
    <xf numFmtId="49" fontId="10" fillId="0" borderId="18" xfId="2" applyNumberFormat="1" applyFont="1" applyBorder="1" applyAlignment="1">
      <alignment horizontal="right" vertical="center"/>
    </xf>
    <xf numFmtId="0" fontId="3" fillId="0" borderId="18" xfId="2" applyBorder="1" applyAlignment="1">
      <alignment vertical="center" wrapText="1"/>
    </xf>
    <xf numFmtId="0" fontId="7" fillId="0" borderId="19" xfId="2" applyFont="1" applyBorder="1" applyAlignment="1">
      <alignment horizontal="center" vertical="center"/>
    </xf>
    <xf numFmtId="49" fontId="11" fillId="0" borderId="19" xfId="2" applyNumberFormat="1" applyFont="1" applyBorder="1" applyAlignment="1">
      <alignment horizontal="center" vertical="center"/>
    </xf>
    <xf numFmtId="0" fontId="3" fillId="0" borderId="19" xfId="2" applyBorder="1" applyAlignment="1">
      <alignment vertical="center" wrapText="1"/>
    </xf>
    <xf numFmtId="0" fontId="4" fillId="0" borderId="0" xfId="2" applyFont="1" applyAlignment="1">
      <alignment horizontal="center" vertical="center" wrapText="1"/>
    </xf>
    <xf numFmtId="4" fontId="3" fillId="0" borderId="0" xfId="2" applyNumberFormat="1" applyAlignment="1">
      <alignment horizontal="center" vertical="center"/>
    </xf>
    <xf numFmtId="0" fontId="3" fillId="0" borderId="0" xfId="2" applyAlignment="1">
      <alignment horizontal="center" vertical="center"/>
    </xf>
    <xf numFmtId="0" fontId="0" fillId="0" borderId="1" xfId="0" applyBorder="1" applyAlignment="1">
      <alignment horizontal="center"/>
    </xf>
    <xf numFmtId="164" fontId="3" fillId="0" borderId="0" xfId="2" applyNumberFormat="1" applyAlignment="1">
      <alignment horizontal="center" vertical="center"/>
    </xf>
    <xf numFmtId="0" fontId="15" fillId="0" borderId="14" xfId="0" applyFont="1" applyBorder="1"/>
    <xf numFmtId="44" fontId="0" fillId="0" borderId="0" xfId="0" applyNumberFormat="1"/>
    <xf numFmtId="44" fontId="0" fillId="0" borderId="1" xfId="0" applyNumberFormat="1" applyBorder="1"/>
    <xf numFmtId="44" fontId="2" fillId="0" borderId="0" xfId="0" applyNumberFormat="1" applyFont="1"/>
    <xf numFmtId="0" fontId="0" fillId="0" borderId="1" xfId="0" applyBorder="1"/>
    <xf numFmtId="2" fontId="0" fillId="0" borderId="1" xfId="0" applyNumberFormat="1" applyBorder="1"/>
    <xf numFmtId="44" fontId="2" fillId="0" borderId="1" xfId="0" applyNumberFormat="1" applyFont="1" applyBorder="1"/>
    <xf numFmtId="6" fontId="0" fillId="0" borderId="0" xfId="0" applyNumberFormat="1"/>
    <xf numFmtId="0" fontId="6" fillId="0" borderId="0" xfId="0" applyFont="1"/>
    <xf numFmtId="0" fontId="6" fillId="0" borderId="6" xfId="0" applyFont="1" applyBorder="1" applyAlignment="1">
      <alignment vertical="top" wrapText="1"/>
    </xf>
    <xf numFmtId="0" fontId="6" fillId="0" borderId="16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6" fillId="0" borderId="12" xfId="0" applyFont="1" applyBorder="1" applyAlignment="1">
      <alignment vertical="top" wrapText="1"/>
    </xf>
    <xf numFmtId="0" fontId="6" fillId="0" borderId="29" xfId="0" applyFont="1" applyBorder="1" applyAlignment="1">
      <alignment vertical="top" wrapText="1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7" xfId="0" applyFont="1" applyBorder="1" applyAlignment="1">
      <alignment vertical="center" wrapText="1"/>
    </xf>
    <xf numFmtId="1" fontId="14" fillId="0" borderId="7" xfId="0" applyNumberFormat="1" applyFont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4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right" vertical="top" wrapText="1"/>
    </xf>
    <xf numFmtId="0" fontId="6" fillId="0" borderId="2" xfId="0" applyFont="1" applyBorder="1" applyAlignment="1">
      <alignment horizontal="center" vertical="top" wrapText="1"/>
    </xf>
    <xf numFmtId="166" fontId="14" fillId="0" borderId="1" xfId="0" applyNumberFormat="1" applyFont="1" applyBorder="1" applyAlignment="1">
      <alignment horizontal="right" wrapText="1"/>
    </xf>
    <xf numFmtId="0" fontId="14" fillId="0" borderId="2" xfId="0" applyFont="1" applyBorder="1" applyAlignment="1">
      <alignment horizontal="center" vertical="top" wrapText="1"/>
    </xf>
    <xf numFmtId="166" fontId="14" fillId="0" borderId="7" xfId="0" applyNumberFormat="1" applyFont="1" applyBorder="1" applyAlignment="1">
      <alignment horizontal="right" wrapText="1"/>
    </xf>
    <xf numFmtId="0" fontId="14" fillId="0" borderId="8" xfId="0" applyFont="1" applyBorder="1" applyAlignment="1">
      <alignment horizontal="center" vertical="top" wrapText="1"/>
    </xf>
    <xf numFmtId="0" fontId="14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 wrapText="1"/>
    </xf>
    <xf numFmtId="0" fontId="6" fillId="0" borderId="13" xfId="0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166" fontId="6" fillId="0" borderId="30" xfId="0" applyNumberFormat="1" applyFont="1" applyBorder="1" applyAlignment="1">
      <alignment horizontal="right" wrapText="1"/>
    </xf>
    <xf numFmtId="0" fontId="6" fillId="0" borderId="31" xfId="0" applyFont="1" applyBorder="1" applyAlignment="1">
      <alignment horizontal="center" wrapText="1"/>
    </xf>
    <xf numFmtId="166" fontId="6" fillId="0" borderId="1" xfId="0" applyNumberFormat="1" applyFont="1" applyBorder="1" applyAlignment="1">
      <alignment horizontal="right" wrapText="1"/>
    </xf>
    <xf numFmtId="0" fontId="6" fillId="0" borderId="31" xfId="0" applyFont="1" applyBorder="1" applyAlignment="1">
      <alignment horizontal="center" vertical="top" wrapText="1"/>
    </xf>
    <xf numFmtId="1" fontId="19" fillId="0" borderId="0" xfId="3" applyNumberFormat="1" applyFont="1" applyAlignment="1">
      <alignment horizontal="center"/>
    </xf>
    <xf numFmtId="166" fontId="14" fillId="0" borderId="5" xfId="0" applyNumberFormat="1" applyFont="1" applyBorder="1" applyAlignment="1">
      <alignment horizontal="right" wrapText="1"/>
    </xf>
    <xf numFmtId="166" fontId="6" fillId="0" borderId="0" xfId="0" applyNumberFormat="1" applyFont="1" applyAlignment="1">
      <alignment horizontal="right" wrapText="1"/>
    </xf>
    <xf numFmtId="166" fontId="6" fillId="0" borderId="0" xfId="0" applyNumberFormat="1" applyFont="1"/>
    <xf numFmtId="0" fontId="19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6" fillId="0" borderId="6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/>
    </xf>
    <xf numFmtId="0" fontId="14" fillId="0" borderId="4" xfId="0" applyFont="1" applyBorder="1"/>
    <xf numFmtId="0" fontId="6" fillId="0" borderId="33" xfId="0" applyFont="1" applyBorder="1"/>
    <xf numFmtId="166" fontId="0" fillId="0" borderId="0" xfId="0" applyNumberFormat="1"/>
    <xf numFmtId="44" fontId="6" fillId="0" borderId="0" xfId="0" applyNumberFormat="1" applyFont="1"/>
    <xf numFmtId="0" fontId="22" fillId="0" borderId="0" xfId="0" applyFont="1"/>
    <xf numFmtId="0" fontId="20" fillId="5" borderId="7" xfId="0" applyFont="1" applyFill="1" applyBorder="1" applyAlignment="1">
      <alignment horizontal="center" vertical="center"/>
    </xf>
    <xf numFmtId="0" fontId="22" fillId="0" borderId="1" xfId="0" applyFont="1" applyBorder="1"/>
    <xf numFmtId="0" fontId="6" fillId="2" borderId="3" xfId="0" applyFont="1" applyFill="1" applyBorder="1"/>
    <xf numFmtId="0" fontId="6" fillId="2" borderId="1" xfId="0" applyFont="1" applyFill="1" applyBorder="1" applyAlignment="1">
      <alignment horizontal="left"/>
    </xf>
    <xf numFmtId="0" fontId="12" fillId="5" borderId="4" xfId="0" applyFont="1" applyFill="1" applyBorder="1"/>
    <xf numFmtId="2" fontId="0" fillId="0" borderId="4" xfId="0" applyNumberFormat="1" applyBorder="1"/>
    <xf numFmtId="0" fontId="6" fillId="2" borderId="34" xfId="0" applyFont="1" applyFill="1" applyBorder="1"/>
    <xf numFmtId="0" fontId="22" fillId="0" borderId="1" xfId="0" applyFont="1" applyBorder="1" applyAlignment="1">
      <alignment wrapText="1"/>
    </xf>
    <xf numFmtId="0" fontId="6" fillId="0" borderId="3" xfId="0" applyFont="1" applyBorder="1"/>
    <xf numFmtId="44" fontId="6" fillId="0" borderId="2" xfId="0" applyNumberFormat="1" applyFont="1" applyBorder="1"/>
    <xf numFmtId="0" fontId="23" fillId="0" borderId="1" xfId="0" applyFont="1" applyBorder="1"/>
    <xf numFmtId="0" fontId="6" fillId="0" borderId="1" xfId="0" applyFont="1" applyBorder="1" applyAlignment="1">
      <alignment horizontal="center" wrapText="1"/>
    </xf>
    <xf numFmtId="2" fontId="0" fillId="0" borderId="0" xfId="0" applyNumberFormat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/>
    <xf numFmtId="0" fontId="6" fillId="0" borderId="35" xfId="0" applyFont="1" applyBorder="1" applyAlignment="1">
      <alignment horizontal="center" vertical="top" wrapText="1"/>
    </xf>
    <xf numFmtId="166" fontId="6" fillId="0" borderId="5" xfId="0" applyNumberFormat="1" applyFont="1" applyBorder="1" applyAlignment="1">
      <alignment horizontal="right" wrapText="1"/>
    </xf>
    <xf numFmtId="0" fontId="6" fillId="0" borderId="5" xfId="0" applyFont="1" applyBorder="1" applyAlignment="1">
      <alignment horizontal="center" vertical="top" wrapText="1"/>
    </xf>
    <xf numFmtId="0" fontId="14" fillId="0" borderId="35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27" fillId="0" borderId="0" xfId="0" applyFont="1"/>
    <xf numFmtId="0" fontId="4" fillId="0" borderId="0" xfId="0" applyFont="1"/>
    <xf numFmtId="0" fontId="30" fillId="0" borderId="1" xfId="0" applyFont="1" applyBorder="1"/>
    <xf numFmtId="0" fontId="30" fillId="0" borderId="7" xfId="0" applyFont="1" applyBorder="1"/>
    <xf numFmtId="0" fontId="3" fillId="3" borderId="0" xfId="2" applyFill="1" applyAlignment="1">
      <alignment horizontal="center" vertical="center"/>
    </xf>
    <xf numFmtId="0" fontId="7" fillId="3" borderId="0" xfId="2" applyFont="1" applyFill="1" applyAlignment="1">
      <alignment horizontal="center" vertical="center"/>
    </xf>
    <xf numFmtId="0" fontId="29" fillId="0" borderId="1" xfId="0" applyFont="1" applyBorder="1" applyAlignment="1">
      <alignment horizontal="center"/>
    </xf>
    <xf numFmtId="44" fontId="21" fillId="0" borderId="1" xfId="0" applyNumberFormat="1" applyFont="1" applyBorder="1"/>
    <xf numFmtId="0" fontId="28" fillId="0" borderId="1" xfId="0" applyFont="1" applyBorder="1" applyAlignment="1">
      <alignment horizontal="center"/>
    </xf>
    <xf numFmtId="164" fontId="3" fillId="3" borderId="0" xfId="2" applyNumberFormat="1" applyFill="1" applyAlignment="1">
      <alignment horizontal="center" vertical="center"/>
    </xf>
    <xf numFmtId="0" fontId="26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wrapText="1"/>
    </xf>
    <xf numFmtId="4" fontId="5" fillId="0" borderId="0" xfId="2" applyNumberFormat="1" applyFont="1" applyAlignment="1">
      <alignment horizontal="center" vertical="center"/>
    </xf>
    <xf numFmtId="4" fontId="8" fillId="0" borderId="0" xfId="2" applyNumberFormat="1" applyFont="1" applyAlignment="1">
      <alignment horizontal="center" vertical="center" wrapText="1"/>
    </xf>
    <xf numFmtId="2" fontId="3" fillId="0" borderId="0" xfId="2" applyNumberFormat="1" applyAlignment="1">
      <alignment horizontal="center" vertical="center"/>
    </xf>
    <xf numFmtId="4" fontId="3" fillId="3" borderId="0" xfId="2" applyNumberFormat="1" applyFill="1" applyAlignment="1">
      <alignment horizontal="center" vertical="center"/>
    </xf>
    <xf numFmtId="4" fontId="13" fillId="0" borderId="0" xfId="2" applyNumberFormat="1" applyFont="1" applyAlignment="1">
      <alignment horizontal="center" vertical="center" wrapText="1"/>
    </xf>
    <xf numFmtId="49" fontId="2" fillId="0" borderId="0" xfId="2" applyNumberFormat="1" applyFont="1" applyAlignment="1">
      <alignment horizontal="center" vertical="center"/>
    </xf>
    <xf numFmtId="4" fontId="7" fillId="0" borderId="0" xfId="2" applyNumberFormat="1" applyFont="1" applyAlignment="1">
      <alignment horizontal="center" vertical="center"/>
    </xf>
    <xf numFmtId="2" fontId="7" fillId="0" borderId="0" xfId="2" applyNumberFormat="1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 wrapText="1"/>
    </xf>
    <xf numFmtId="0" fontId="13" fillId="0" borderId="0" xfId="2" applyFont="1" applyAlignment="1">
      <alignment horizontal="center" vertical="center" wrapText="1"/>
    </xf>
    <xf numFmtId="0" fontId="7" fillId="0" borderId="10" xfId="2" applyFont="1" applyBorder="1" applyAlignment="1">
      <alignment horizontal="center" vertical="center"/>
    </xf>
    <xf numFmtId="0" fontId="7" fillId="0" borderId="36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6" borderId="37" xfId="2" applyFont="1" applyFill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" fontId="24" fillId="0" borderId="7" xfId="0" applyNumberFormat="1" applyFont="1" applyBorder="1" applyAlignment="1">
      <alignment horizontal="center" vertical="center"/>
    </xf>
    <xf numFmtId="44" fontId="14" fillId="0" borderId="1" xfId="0" applyNumberFormat="1" applyFont="1" applyBorder="1" applyAlignment="1">
      <alignment horizontal="right" wrapText="1"/>
    </xf>
    <xf numFmtId="44" fontId="3" fillId="0" borderId="0" xfId="0" applyNumberFormat="1" applyFont="1"/>
    <xf numFmtId="44" fontId="14" fillId="0" borderId="1" xfId="0" applyNumberFormat="1" applyFont="1" applyBorder="1" applyAlignment="1">
      <alignment wrapText="1"/>
    </xf>
    <xf numFmtId="44" fontId="14" fillId="0" borderId="1" xfId="0" applyNumberFormat="1" applyFont="1" applyBorder="1"/>
    <xf numFmtId="44" fontId="14" fillId="0" borderId="7" xfId="0" applyNumberFormat="1" applyFont="1" applyBorder="1"/>
    <xf numFmtId="44" fontId="6" fillId="0" borderId="30" xfId="0" applyNumberFormat="1" applyFont="1" applyBorder="1" applyAlignment="1">
      <alignment horizontal="right" wrapText="1"/>
    </xf>
    <xf numFmtId="44" fontId="14" fillId="0" borderId="4" xfId="0" applyNumberFormat="1" applyFont="1" applyBorder="1" applyAlignment="1">
      <alignment wrapText="1"/>
    </xf>
    <xf numFmtId="0" fontId="22" fillId="0" borderId="1" xfId="0" applyFont="1" applyBorder="1" applyAlignment="1">
      <alignment horizontal="center"/>
    </xf>
    <xf numFmtId="0" fontId="32" fillId="0" borderId="0" xfId="0" applyFont="1" applyAlignment="1">
      <alignment horizontal="left" wrapText="1"/>
    </xf>
    <xf numFmtId="0" fontId="33" fillId="0" borderId="1" xfId="0" applyFont="1" applyBorder="1" applyAlignment="1">
      <alignment horizontal="center"/>
    </xf>
    <xf numFmtId="17" fontId="0" fillId="0" borderId="1" xfId="0" applyNumberFormat="1" applyBorder="1"/>
    <xf numFmtId="0" fontId="33" fillId="0" borderId="3" xfId="0" applyFont="1" applyBorder="1" applyAlignment="1">
      <alignment horizontal="center"/>
    </xf>
    <xf numFmtId="44" fontId="34" fillId="0" borderId="1" xfId="0" applyNumberFormat="1" applyFont="1" applyBorder="1"/>
    <xf numFmtId="0" fontId="2" fillId="5" borderId="7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12" fillId="0" borderId="0" xfId="0" applyFont="1"/>
    <xf numFmtId="0" fontId="35" fillId="0" borderId="4" xfId="0" applyFont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12" fillId="0" borderId="0" xfId="0" applyNumberFormat="1" applyFont="1"/>
    <xf numFmtId="0" fontId="36" fillId="0" borderId="0" xfId="0" applyFont="1"/>
    <xf numFmtId="2" fontId="36" fillId="0" borderId="0" xfId="0" applyNumberFormat="1" applyFont="1"/>
    <xf numFmtId="0" fontId="33" fillId="3" borderId="1" xfId="0" applyFont="1" applyFill="1" applyBorder="1" applyAlignment="1">
      <alignment horizontal="center"/>
    </xf>
    <xf numFmtId="0" fontId="0" fillId="0" borderId="4" xfId="0" applyBorder="1"/>
    <xf numFmtId="0" fontId="29" fillId="0" borderId="4" xfId="0" applyFont="1" applyBorder="1" applyAlignment="1">
      <alignment horizontal="center"/>
    </xf>
    <xf numFmtId="44" fontId="0" fillId="0" borderId="4" xfId="0" applyNumberFormat="1" applyBorder="1"/>
    <xf numFmtId="2" fontId="0" fillId="0" borderId="5" xfId="0" applyNumberFormat="1" applyBorder="1"/>
    <xf numFmtId="44" fontId="14" fillId="0" borderId="1" xfId="0" applyNumberFormat="1" applyFont="1" applyBorder="1" applyAlignment="1">
      <alignment horizontal="left" wrapText="1"/>
    </xf>
    <xf numFmtId="2" fontId="3" fillId="0" borderId="1" xfId="0" applyNumberFormat="1" applyFont="1" applyBorder="1"/>
    <xf numFmtId="0" fontId="2" fillId="0" borderId="0" xfId="2" applyFont="1" applyAlignment="1">
      <alignment wrapText="1"/>
    </xf>
    <xf numFmtId="0" fontId="2" fillId="0" borderId="0" xfId="2" applyFont="1" applyAlignment="1">
      <alignment horizontal="center" vertical="center" wrapText="1"/>
    </xf>
    <xf numFmtId="4" fontId="3" fillId="3" borderId="0" xfId="2" applyNumberFormat="1" applyFill="1" applyAlignment="1">
      <alignment horizontal="center" vertical="center" wrapText="1"/>
    </xf>
    <xf numFmtId="0" fontId="3" fillId="3" borderId="0" xfId="2" applyFill="1" applyAlignment="1">
      <alignment wrapText="1"/>
    </xf>
    <xf numFmtId="164" fontId="25" fillId="3" borderId="0" xfId="2" applyNumberFormat="1" applyFont="1" applyFill="1" applyAlignment="1">
      <alignment horizontal="center" vertical="center"/>
    </xf>
    <xf numFmtId="4" fontId="3" fillId="0" borderId="0" xfId="2" applyNumberFormat="1" applyAlignment="1">
      <alignment horizontal="center" vertical="center" wrapText="1"/>
    </xf>
    <xf numFmtId="164" fontId="31" fillId="3" borderId="0" xfId="2" applyNumberFormat="1" applyFont="1" applyFill="1" applyAlignment="1">
      <alignment horizontal="center" vertical="center"/>
    </xf>
    <xf numFmtId="0" fontId="7" fillId="0" borderId="0" xfId="2" applyFont="1" applyAlignment="1">
      <alignment horizontal="center" vertical="center" wrapText="1"/>
    </xf>
    <xf numFmtId="0" fontId="2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2" fontId="0" fillId="0" borderId="3" xfId="0" applyNumberFormat="1" applyBorder="1"/>
    <xf numFmtId="2" fontId="0" fillId="0" borderId="9" xfId="0" applyNumberFormat="1" applyBorder="1"/>
    <xf numFmtId="0" fontId="0" fillId="0" borderId="3" xfId="0" applyBorder="1"/>
    <xf numFmtId="2" fontId="0" fillId="0" borderId="38" xfId="0" applyNumberFormat="1" applyBorder="1"/>
    <xf numFmtId="0" fontId="0" fillId="0" borderId="2" xfId="0" applyBorder="1"/>
    <xf numFmtId="0" fontId="2" fillId="5" borderId="7" xfId="0" applyFont="1" applyFill="1" applyBorder="1" applyAlignment="1">
      <alignment vertical="center"/>
    </xf>
    <xf numFmtId="0" fontId="2" fillId="5" borderId="4" xfId="0" applyFont="1" applyFill="1" applyBorder="1" applyAlignment="1">
      <alignment vertical="center"/>
    </xf>
    <xf numFmtId="0" fontId="3" fillId="0" borderId="4" xfId="0" applyFont="1" applyBorder="1"/>
    <xf numFmtId="8" fontId="0" fillId="0" borderId="0" xfId="0" applyNumberFormat="1"/>
    <xf numFmtId="8" fontId="2" fillId="0" borderId="1" xfId="0" applyNumberFormat="1" applyFont="1" applyBorder="1"/>
    <xf numFmtId="44" fontId="24" fillId="0" borderId="7" xfId="0" applyNumberFormat="1" applyFont="1" applyBorder="1" applyAlignment="1">
      <alignment horizontal="right"/>
    </xf>
    <xf numFmtId="44" fontId="24" fillId="0" borderId="1" xfId="0" applyNumberFormat="1" applyFont="1" applyBorder="1" applyAlignment="1">
      <alignment horizontal="right" wrapText="1"/>
    </xf>
    <xf numFmtId="0" fontId="2" fillId="0" borderId="0" xfId="0" applyFont="1" applyAlignment="1">
      <alignment wrapText="1"/>
    </xf>
    <xf numFmtId="0" fontId="37" fillId="0" borderId="1" xfId="0" applyFont="1" applyBorder="1" applyAlignment="1">
      <alignment horizontal="left"/>
    </xf>
    <xf numFmtId="166" fontId="3" fillId="0" borderId="1" xfId="0" applyNumberFormat="1" applyFont="1" applyBorder="1"/>
    <xf numFmtId="0" fontId="37" fillId="0" borderId="1" xfId="0" applyFont="1" applyBorder="1"/>
    <xf numFmtId="166" fontId="38" fillId="0" borderId="7" xfId="0" applyNumberFormat="1" applyFont="1" applyBorder="1"/>
    <xf numFmtId="0" fontId="21" fillId="0" borderId="1" xfId="0" applyFont="1" applyBorder="1"/>
    <xf numFmtId="17" fontId="37" fillId="0" borderId="1" xfId="0" applyNumberFormat="1" applyFont="1" applyBorder="1"/>
    <xf numFmtId="44" fontId="6" fillId="0" borderId="7" xfId="0" applyNumberFormat="1" applyFont="1" applyBorder="1" applyAlignment="1">
      <alignment horizontal="left" wrapText="1"/>
    </xf>
    <xf numFmtId="0" fontId="3" fillId="0" borderId="24" xfId="0" applyFont="1" applyBorder="1" applyAlignment="1">
      <alignment vertical="center" wrapText="1"/>
    </xf>
    <xf numFmtId="0" fontId="3" fillId="0" borderId="28" xfId="0" applyFont="1" applyBorder="1" applyAlignment="1">
      <alignment vertical="center" wrapText="1"/>
    </xf>
    <xf numFmtId="0" fontId="3" fillId="0" borderId="22" xfId="0" applyFont="1" applyBorder="1" applyAlignment="1">
      <alignment vertical="center"/>
    </xf>
    <xf numFmtId="8" fontId="0" fillId="0" borderId="1" xfId="0" applyNumberFormat="1" applyBorder="1"/>
    <xf numFmtId="0" fontId="34" fillId="0" borderId="1" xfId="0" applyFont="1" applyBorder="1"/>
    <xf numFmtId="0" fontId="0" fillId="0" borderId="1" xfId="0" applyBorder="1" applyAlignment="1">
      <alignment horizontal="left"/>
    </xf>
    <xf numFmtId="2" fontId="1" fillId="0" borderId="4" xfId="0" applyNumberFormat="1" applyFont="1" applyBorder="1"/>
    <xf numFmtId="0" fontId="2" fillId="5" borderId="0" xfId="0" applyFont="1" applyFill="1" applyAlignment="1">
      <alignment vertical="center"/>
    </xf>
    <xf numFmtId="2" fontId="0" fillId="0" borderId="0" xfId="0" applyNumberFormat="1" applyAlignment="1">
      <alignment vertical="center"/>
    </xf>
    <xf numFmtId="15" fontId="37" fillId="0" borderId="1" xfId="0" applyNumberFormat="1" applyFont="1" applyBorder="1"/>
    <xf numFmtId="44" fontId="0" fillId="0" borderId="5" xfId="0" applyNumberFormat="1" applyBorder="1"/>
    <xf numFmtId="44" fontId="14" fillId="0" borderId="7" xfId="0" applyNumberFormat="1" applyFont="1" applyBorder="1" applyAlignment="1">
      <alignment horizontal="right"/>
    </xf>
    <xf numFmtId="0" fontId="2" fillId="5" borderId="7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6" fillId="4" borderId="34" xfId="0" applyFont="1" applyFill="1" applyBorder="1" applyAlignment="1">
      <alignment horizontal="left"/>
    </xf>
    <xf numFmtId="0" fontId="2" fillId="5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15" fillId="0" borderId="12" xfId="0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164" fontId="25" fillId="0" borderId="0" xfId="2" applyNumberFormat="1" applyFont="1" applyAlignment="1">
      <alignment horizontal="center" vertical="center" wrapText="1"/>
    </xf>
    <xf numFmtId="164" fontId="3" fillId="3" borderId="0" xfId="2" applyNumberFormat="1" applyFill="1" applyAlignment="1">
      <alignment horizontal="center" vertical="center"/>
    </xf>
    <xf numFmtId="0" fontId="3" fillId="3" borderId="0" xfId="2" applyFill="1" applyAlignment="1">
      <alignment horizontal="center" vertical="center"/>
    </xf>
    <xf numFmtId="4" fontId="3" fillId="0" borderId="0" xfId="2" applyNumberFormat="1" applyAlignment="1">
      <alignment horizontal="center" vertical="center"/>
    </xf>
    <xf numFmtId="0" fontId="3" fillId="0" borderId="0" xfId="2" applyAlignment="1">
      <alignment horizontal="center" vertical="center"/>
    </xf>
    <xf numFmtId="0" fontId="7" fillId="0" borderId="0" xfId="2" applyFont="1" applyAlignment="1">
      <alignment horizontal="center" vertical="center"/>
    </xf>
    <xf numFmtId="4" fontId="5" fillId="0" borderId="0" xfId="2" applyNumberFormat="1" applyFont="1" applyAlignment="1">
      <alignment horizontal="center" vertical="center"/>
    </xf>
    <xf numFmtId="164" fontId="7" fillId="0" borderId="0" xfId="2" applyNumberFormat="1" applyFont="1" applyAlignment="1">
      <alignment horizontal="center" vertical="center"/>
    </xf>
    <xf numFmtId="0" fontId="14" fillId="0" borderId="20" xfId="0" applyFont="1" applyBorder="1" applyAlignment="1">
      <alignment horizontal="left" vertical="center"/>
    </xf>
    <xf numFmtId="0" fontId="14" fillId="0" borderId="23" xfId="0" applyFont="1" applyBorder="1" applyAlignment="1">
      <alignment horizontal="left" vertical="center"/>
    </xf>
    <xf numFmtId="0" fontId="14" fillId="0" borderId="25" xfId="0" applyFont="1" applyBorder="1" applyAlignment="1">
      <alignment horizontal="left" vertical="center"/>
    </xf>
    <xf numFmtId="0" fontId="14" fillId="0" borderId="1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165" fontId="14" fillId="0" borderId="21" xfId="0" applyNumberFormat="1" applyFont="1" applyBorder="1" applyAlignment="1">
      <alignment horizontal="center" vertical="center"/>
    </xf>
    <xf numFmtId="165" fontId="14" fillId="0" borderId="1" xfId="0" applyNumberFormat="1" applyFont="1" applyBorder="1" applyAlignment="1">
      <alignment horizontal="center" vertical="center"/>
    </xf>
    <xf numFmtId="165" fontId="14" fillId="0" borderId="27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165" fontId="14" fillId="0" borderId="5" xfId="0" applyNumberFormat="1" applyFont="1" applyBorder="1" applyAlignment="1">
      <alignment horizontal="center" vertical="center"/>
    </xf>
    <xf numFmtId="165" fontId="14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7" xfId="0" applyFont="1" applyBorder="1" applyAlignment="1">
      <alignment horizontal="center" vertical="center" wrapText="1"/>
    </xf>
    <xf numFmtId="165" fontId="14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14" fillId="0" borderId="26" xfId="0" applyFont="1" applyBorder="1" applyAlignment="1">
      <alignment horizontal="left" vertical="center"/>
    </xf>
    <xf numFmtId="165" fontId="14" fillId="0" borderId="26" xfId="0" applyNumberFormat="1" applyFont="1" applyBorder="1" applyAlignment="1">
      <alignment horizontal="center" vertical="center"/>
    </xf>
    <xf numFmtId="0" fontId="3" fillId="0" borderId="26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/>
    </xf>
    <xf numFmtId="0" fontId="6" fillId="0" borderId="12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14" fontId="6" fillId="0" borderId="12" xfId="0" applyNumberFormat="1" applyFont="1" applyBorder="1" applyAlignment="1">
      <alignment horizontal="center" vertical="top" wrapText="1"/>
    </xf>
    <xf numFmtId="14" fontId="6" fillId="0" borderId="14" xfId="0" applyNumberFormat="1" applyFont="1" applyBorder="1" applyAlignment="1">
      <alignment horizontal="center" vertical="top" wrapText="1"/>
    </xf>
    <xf numFmtId="14" fontId="6" fillId="0" borderId="11" xfId="0" applyNumberFormat="1" applyFont="1" applyBorder="1" applyAlignment="1">
      <alignment horizontal="center" vertical="top" wrapText="1"/>
    </xf>
  </cellXfs>
  <cellStyles count="4">
    <cellStyle name="Currency [0]" xfId="3" builtinId="7"/>
    <cellStyle name="Normal" xfId="0" builtinId="0"/>
    <cellStyle name="Normal 2" xfId="1" xr:uid="{00000000-0005-0000-0000-000003000000}"/>
    <cellStyle name="Normal 3" xfId="2" xr:uid="{00000000-0005-0000-0000-000004000000}"/>
  </cellStyles>
  <dxfs count="0"/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180975</xdr:colOff>
      <xdr:row>2</xdr:row>
      <xdr:rowOff>104775</xdr:rowOff>
    </xdr:from>
    <xdr:to>
      <xdr:col>11</xdr:col>
      <xdr:colOff>457200</xdr:colOff>
      <xdr:row>2</xdr:row>
      <xdr:rowOff>323850</xdr:rowOff>
    </xdr:to>
    <xdr:sp macro="" textlink="">
      <xdr:nvSpPr>
        <xdr:cNvPr id="2" name="Arrow: Notched Right 1">
          <a:extLst>
            <a:ext uri="{FF2B5EF4-FFF2-40B4-BE49-F238E27FC236}">
              <a16:creationId xmlns:a16="http://schemas.microsoft.com/office/drawing/2014/main" id="{B23D90CD-C047-4050-ABCB-F643A5A988AB}"/>
            </a:ext>
          </a:extLst>
        </xdr:cNvPr>
        <xdr:cNvSpPr/>
      </xdr:nvSpPr>
      <xdr:spPr>
        <a:xfrm>
          <a:off x="11934825" y="628650"/>
          <a:ext cx="276225" cy="219075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26</xdr:col>
      <xdr:colOff>47625</xdr:colOff>
      <xdr:row>2</xdr:row>
      <xdr:rowOff>114300</xdr:rowOff>
    </xdr:from>
    <xdr:to>
      <xdr:col>26</xdr:col>
      <xdr:colOff>333375</xdr:colOff>
      <xdr:row>2</xdr:row>
      <xdr:rowOff>352425</xdr:rowOff>
    </xdr:to>
    <xdr:sp macro="" textlink="">
      <xdr:nvSpPr>
        <xdr:cNvPr id="3" name="Arrow: Left 2">
          <a:extLst>
            <a:ext uri="{FF2B5EF4-FFF2-40B4-BE49-F238E27FC236}">
              <a16:creationId xmlns:a16="http://schemas.microsoft.com/office/drawing/2014/main" id="{7E154755-5FEC-44AE-9A36-F6D452BA0A4E}"/>
            </a:ext>
          </a:extLst>
        </xdr:cNvPr>
        <xdr:cNvSpPr/>
      </xdr:nvSpPr>
      <xdr:spPr>
        <a:xfrm>
          <a:off x="21059775" y="638175"/>
          <a:ext cx="285750" cy="2381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24</xdr:col>
      <xdr:colOff>200025</xdr:colOff>
      <xdr:row>2</xdr:row>
      <xdr:rowOff>95250</xdr:rowOff>
    </xdr:from>
    <xdr:to>
      <xdr:col>24</xdr:col>
      <xdr:colOff>590550</xdr:colOff>
      <xdr:row>2</xdr:row>
      <xdr:rowOff>381000</xdr:rowOff>
    </xdr:to>
    <xdr:sp macro="" textlink="">
      <xdr:nvSpPr>
        <xdr:cNvPr id="4" name="Arrow: Right 3">
          <a:extLst>
            <a:ext uri="{FF2B5EF4-FFF2-40B4-BE49-F238E27FC236}">
              <a16:creationId xmlns:a16="http://schemas.microsoft.com/office/drawing/2014/main" id="{AFB3AEE2-DAB1-4CDE-8CA1-DFF676754F15}"/>
            </a:ext>
          </a:extLst>
        </xdr:cNvPr>
        <xdr:cNvSpPr/>
      </xdr:nvSpPr>
      <xdr:spPr>
        <a:xfrm>
          <a:off x="19869150" y="619125"/>
          <a:ext cx="390525" cy="285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11</xdr:col>
      <xdr:colOff>180975</xdr:colOff>
      <xdr:row>2</xdr:row>
      <xdr:rowOff>104775</xdr:rowOff>
    </xdr:from>
    <xdr:to>
      <xdr:col>11</xdr:col>
      <xdr:colOff>457200</xdr:colOff>
      <xdr:row>2</xdr:row>
      <xdr:rowOff>323850</xdr:rowOff>
    </xdr:to>
    <xdr:sp macro="" textlink="">
      <xdr:nvSpPr>
        <xdr:cNvPr id="5" name="Arrow: Notched Right 4">
          <a:extLst>
            <a:ext uri="{FF2B5EF4-FFF2-40B4-BE49-F238E27FC236}">
              <a16:creationId xmlns:a16="http://schemas.microsoft.com/office/drawing/2014/main" id="{8A278B00-A333-40C6-947E-93E6E4B18EC5}"/>
            </a:ext>
          </a:extLst>
        </xdr:cNvPr>
        <xdr:cNvSpPr/>
      </xdr:nvSpPr>
      <xdr:spPr>
        <a:xfrm>
          <a:off x="11934825" y="628650"/>
          <a:ext cx="276225" cy="219075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26</xdr:col>
      <xdr:colOff>47625</xdr:colOff>
      <xdr:row>2</xdr:row>
      <xdr:rowOff>114300</xdr:rowOff>
    </xdr:from>
    <xdr:to>
      <xdr:col>26</xdr:col>
      <xdr:colOff>333375</xdr:colOff>
      <xdr:row>2</xdr:row>
      <xdr:rowOff>352425</xdr:rowOff>
    </xdr:to>
    <xdr:sp macro="" textlink="">
      <xdr:nvSpPr>
        <xdr:cNvPr id="6" name="Arrow: Left 5">
          <a:extLst>
            <a:ext uri="{FF2B5EF4-FFF2-40B4-BE49-F238E27FC236}">
              <a16:creationId xmlns:a16="http://schemas.microsoft.com/office/drawing/2014/main" id="{95CC2CD0-29F9-4120-8184-4D273720200A}"/>
            </a:ext>
          </a:extLst>
        </xdr:cNvPr>
        <xdr:cNvSpPr/>
      </xdr:nvSpPr>
      <xdr:spPr>
        <a:xfrm>
          <a:off x="21059775" y="638175"/>
          <a:ext cx="285750" cy="2381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24</xdr:col>
      <xdr:colOff>200025</xdr:colOff>
      <xdr:row>2</xdr:row>
      <xdr:rowOff>95250</xdr:rowOff>
    </xdr:from>
    <xdr:to>
      <xdr:col>24</xdr:col>
      <xdr:colOff>590550</xdr:colOff>
      <xdr:row>2</xdr:row>
      <xdr:rowOff>381000</xdr:rowOff>
    </xdr:to>
    <xdr:sp macro="" textlink="">
      <xdr:nvSpPr>
        <xdr:cNvPr id="7" name="Arrow: Right 6">
          <a:extLst>
            <a:ext uri="{FF2B5EF4-FFF2-40B4-BE49-F238E27FC236}">
              <a16:creationId xmlns:a16="http://schemas.microsoft.com/office/drawing/2014/main" id="{B8BFDB82-3484-45BA-8FAA-023DB9542EF1}"/>
            </a:ext>
          </a:extLst>
        </xdr:cNvPr>
        <xdr:cNvSpPr/>
      </xdr:nvSpPr>
      <xdr:spPr>
        <a:xfrm>
          <a:off x="19869150" y="619125"/>
          <a:ext cx="390525" cy="285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11</xdr:col>
      <xdr:colOff>180975</xdr:colOff>
      <xdr:row>2</xdr:row>
      <xdr:rowOff>104775</xdr:rowOff>
    </xdr:from>
    <xdr:to>
      <xdr:col>11</xdr:col>
      <xdr:colOff>457200</xdr:colOff>
      <xdr:row>2</xdr:row>
      <xdr:rowOff>323850</xdr:rowOff>
    </xdr:to>
    <xdr:sp macro="" textlink="">
      <xdr:nvSpPr>
        <xdr:cNvPr id="8" name="Arrow: Notched Right 7">
          <a:extLst>
            <a:ext uri="{FF2B5EF4-FFF2-40B4-BE49-F238E27FC236}">
              <a16:creationId xmlns:a16="http://schemas.microsoft.com/office/drawing/2014/main" id="{A4C8C220-596E-4442-A2CD-B256A595D621}"/>
            </a:ext>
          </a:extLst>
        </xdr:cNvPr>
        <xdr:cNvSpPr/>
      </xdr:nvSpPr>
      <xdr:spPr>
        <a:xfrm>
          <a:off x="14144625" y="628650"/>
          <a:ext cx="276225" cy="219075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24</xdr:col>
      <xdr:colOff>200025</xdr:colOff>
      <xdr:row>2</xdr:row>
      <xdr:rowOff>95250</xdr:rowOff>
    </xdr:from>
    <xdr:to>
      <xdr:col>24</xdr:col>
      <xdr:colOff>590550</xdr:colOff>
      <xdr:row>2</xdr:row>
      <xdr:rowOff>381000</xdr:rowOff>
    </xdr:to>
    <xdr:sp macro="" textlink="">
      <xdr:nvSpPr>
        <xdr:cNvPr id="10" name="Arrow: Right 9">
          <a:extLst>
            <a:ext uri="{FF2B5EF4-FFF2-40B4-BE49-F238E27FC236}">
              <a16:creationId xmlns:a16="http://schemas.microsoft.com/office/drawing/2014/main" id="{5F5EB92C-86B3-43BE-9942-3AA1E8F1C558}"/>
            </a:ext>
          </a:extLst>
        </xdr:cNvPr>
        <xdr:cNvSpPr/>
      </xdr:nvSpPr>
      <xdr:spPr>
        <a:xfrm>
          <a:off x="22593300" y="619125"/>
          <a:ext cx="390525" cy="285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11</xdr:col>
      <xdr:colOff>180975</xdr:colOff>
      <xdr:row>2</xdr:row>
      <xdr:rowOff>104775</xdr:rowOff>
    </xdr:from>
    <xdr:to>
      <xdr:col>11</xdr:col>
      <xdr:colOff>457200</xdr:colOff>
      <xdr:row>2</xdr:row>
      <xdr:rowOff>323850</xdr:rowOff>
    </xdr:to>
    <xdr:sp macro="" textlink="">
      <xdr:nvSpPr>
        <xdr:cNvPr id="11" name="Arrow: Notched Right 10">
          <a:extLst>
            <a:ext uri="{FF2B5EF4-FFF2-40B4-BE49-F238E27FC236}">
              <a16:creationId xmlns:a16="http://schemas.microsoft.com/office/drawing/2014/main" id="{83F6FD5B-B8FC-4537-8E53-4A5A069ACFEE}"/>
            </a:ext>
          </a:extLst>
        </xdr:cNvPr>
        <xdr:cNvSpPr/>
      </xdr:nvSpPr>
      <xdr:spPr>
        <a:xfrm>
          <a:off x="14144625" y="628650"/>
          <a:ext cx="276225" cy="219075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24</xdr:col>
      <xdr:colOff>200025</xdr:colOff>
      <xdr:row>2</xdr:row>
      <xdr:rowOff>95250</xdr:rowOff>
    </xdr:from>
    <xdr:to>
      <xdr:col>24</xdr:col>
      <xdr:colOff>590550</xdr:colOff>
      <xdr:row>2</xdr:row>
      <xdr:rowOff>381000</xdr:rowOff>
    </xdr:to>
    <xdr:sp macro="" textlink="">
      <xdr:nvSpPr>
        <xdr:cNvPr id="13" name="Arrow: Right 12">
          <a:extLst>
            <a:ext uri="{FF2B5EF4-FFF2-40B4-BE49-F238E27FC236}">
              <a16:creationId xmlns:a16="http://schemas.microsoft.com/office/drawing/2014/main" id="{F6256413-0784-4A38-AA60-639B48C132AF}"/>
            </a:ext>
          </a:extLst>
        </xdr:cNvPr>
        <xdr:cNvSpPr/>
      </xdr:nvSpPr>
      <xdr:spPr>
        <a:xfrm>
          <a:off x="22593300" y="619125"/>
          <a:ext cx="390525" cy="285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11</xdr:col>
      <xdr:colOff>180975</xdr:colOff>
      <xdr:row>2</xdr:row>
      <xdr:rowOff>104775</xdr:rowOff>
    </xdr:from>
    <xdr:to>
      <xdr:col>11</xdr:col>
      <xdr:colOff>457200</xdr:colOff>
      <xdr:row>2</xdr:row>
      <xdr:rowOff>323850</xdr:rowOff>
    </xdr:to>
    <xdr:sp macro="" textlink="">
      <xdr:nvSpPr>
        <xdr:cNvPr id="14" name="Arrow: Notched Right 13">
          <a:extLst>
            <a:ext uri="{FF2B5EF4-FFF2-40B4-BE49-F238E27FC236}">
              <a16:creationId xmlns:a16="http://schemas.microsoft.com/office/drawing/2014/main" id="{E3F6EADA-5C7C-44A1-AE64-8822758C1119}"/>
            </a:ext>
          </a:extLst>
        </xdr:cNvPr>
        <xdr:cNvSpPr/>
      </xdr:nvSpPr>
      <xdr:spPr>
        <a:xfrm>
          <a:off x="14144625" y="628650"/>
          <a:ext cx="276225" cy="219075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24</xdr:col>
      <xdr:colOff>200025</xdr:colOff>
      <xdr:row>2</xdr:row>
      <xdr:rowOff>95250</xdr:rowOff>
    </xdr:from>
    <xdr:to>
      <xdr:col>24</xdr:col>
      <xdr:colOff>590550</xdr:colOff>
      <xdr:row>2</xdr:row>
      <xdr:rowOff>381000</xdr:rowOff>
    </xdr:to>
    <xdr:sp macro="" textlink="">
      <xdr:nvSpPr>
        <xdr:cNvPr id="16" name="Arrow: Right 15">
          <a:extLst>
            <a:ext uri="{FF2B5EF4-FFF2-40B4-BE49-F238E27FC236}">
              <a16:creationId xmlns:a16="http://schemas.microsoft.com/office/drawing/2014/main" id="{F2C02947-3A3E-4A60-B04C-5A7FA83DBA6C}"/>
            </a:ext>
          </a:extLst>
        </xdr:cNvPr>
        <xdr:cNvSpPr/>
      </xdr:nvSpPr>
      <xdr:spPr>
        <a:xfrm>
          <a:off x="22593300" y="619125"/>
          <a:ext cx="390525" cy="285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11</xdr:col>
      <xdr:colOff>180975</xdr:colOff>
      <xdr:row>2</xdr:row>
      <xdr:rowOff>104775</xdr:rowOff>
    </xdr:from>
    <xdr:to>
      <xdr:col>11</xdr:col>
      <xdr:colOff>457200</xdr:colOff>
      <xdr:row>2</xdr:row>
      <xdr:rowOff>323850</xdr:rowOff>
    </xdr:to>
    <xdr:sp macro="" textlink="">
      <xdr:nvSpPr>
        <xdr:cNvPr id="17" name="Arrow: Notched Right 16">
          <a:extLst>
            <a:ext uri="{FF2B5EF4-FFF2-40B4-BE49-F238E27FC236}">
              <a16:creationId xmlns:a16="http://schemas.microsoft.com/office/drawing/2014/main" id="{A8D54811-03C9-4440-8344-90645ABCFF1E}"/>
            </a:ext>
          </a:extLst>
        </xdr:cNvPr>
        <xdr:cNvSpPr/>
      </xdr:nvSpPr>
      <xdr:spPr>
        <a:xfrm>
          <a:off x="14144625" y="628650"/>
          <a:ext cx="276225" cy="219075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28</xdr:col>
      <xdr:colOff>47625</xdr:colOff>
      <xdr:row>2</xdr:row>
      <xdr:rowOff>114300</xdr:rowOff>
    </xdr:from>
    <xdr:to>
      <xdr:col>28</xdr:col>
      <xdr:colOff>333375</xdr:colOff>
      <xdr:row>2</xdr:row>
      <xdr:rowOff>352425</xdr:rowOff>
    </xdr:to>
    <xdr:sp macro="" textlink="">
      <xdr:nvSpPr>
        <xdr:cNvPr id="18" name="Arrow: Left 17">
          <a:extLst>
            <a:ext uri="{FF2B5EF4-FFF2-40B4-BE49-F238E27FC236}">
              <a16:creationId xmlns:a16="http://schemas.microsoft.com/office/drawing/2014/main" id="{804BD7A8-CA17-482F-8B64-B1F019692982}"/>
            </a:ext>
          </a:extLst>
        </xdr:cNvPr>
        <xdr:cNvSpPr/>
      </xdr:nvSpPr>
      <xdr:spPr>
        <a:xfrm>
          <a:off x="25250775" y="638175"/>
          <a:ext cx="285750" cy="2381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24</xdr:col>
      <xdr:colOff>200025</xdr:colOff>
      <xdr:row>2</xdr:row>
      <xdr:rowOff>95250</xdr:rowOff>
    </xdr:from>
    <xdr:to>
      <xdr:col>24</xdr:col>
      <xdr:colOff>590550</xdr:colOff>
      <xdr:row>2</xdr:row>
      <xdr:rowOff>381000</xdr:rowOff>
    </xdr:to>
    <xdr:sp macro="" textlink="">
      <xdr:nvSpPr>
        <xdr:cNvPr id="19" name="Arrow: Right 18">
          <a:extLst>
            <a:ext uri="{FF2B5EF4-FFF2-40B4-BE49-F238E27FC236}">
              <a16:creationId xmlns:a16="http://schemas.microsoft.com/office/drawing/2014/main" id="{04D97109-0D1A-473B-8C16-FC11025D841E}"/>
            </a:ext>
          </a:extLst>
        </xdr:cNvPr>
        <xdr:cNvSpPr/>
      </xdr:nvSpPr>
      <xdr:spPr>
        <a:xfrm>
          <a:off x="22593300" y="619125"/>
          <a:ext cx="390525" cy="285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11</xdr:col>
      <xdr:colOff>180975</xdr:colOff>
      <xdr:row>2</xdr:row>
      <xdr:rowOff>104775</xdr:rowOff>
    </xdr:from>
    <xdr:to>
      <xdr:col>11</xdr:col>
      <xdr:colOff>457200</xdr:colOff>
      <xdr:row>2</xdr:row>
      <xdr:rowOff>323850</xdr:rowOff>
    </xdr:to>
    <xdr:sp macro="" textlink="">
      <xdr:nvSpPr>
        <xdr:cNvPr id="20" name="Arrow: Notched Right 19">
          <a:extLst>
            <a:ext uri="{FF2B5EF4-FFF2-40B4-BE49-F238E27FC236}">
              <a16:creationId xmlns:a16="http://schemas.microsoft.com/office/drawing/2014/main" id="{CE090A3E-EE64-4D60-A353-9CE7EFAF6354}"/>
            </a:ext>
          </a:extLst>
        </xdr:cNvPr>
        <xdr:cNvSpPr/>
      </xdr:nvSpPr>
      <xdr:spPr>
        <a:xfrm>
          <a:off x="14144625" y="628650"/>
          <a:ext cx="276225" cy="219075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28</xdr:col>
      <xdr:colOff>47625</xdr:colOff>
      <xdr:row>2</xdr:row>
      <xdr:rowOff>114300</xdr:rowOff>
    </xdr:from>
    <xdr:to>
      <xdr:col>28</xdr:col>
      <xdr:colOff>333375</xdr:colOff>
      <xdr:row>2</xdr:row>
      <xdr:rowOff>352425</xdr:rowOff>
    </xdr:to>
    <xdr:sp macro="" textlink="">
      <xdr:nvSpPr>
        <xdr:cNvPr id="21" name="Arrow: Left 20">
          <a:extLst>
            <a:ext uri="{FF2B5EF4-FFF2-40B4-BE49-F238E27FC236}">
              <a16:creationId xmlns:a16="http://schemas.microsoft.com/office/drawing/2014/main" id="{552D63F9-A6E2-4FB1-897E-90CB8D21F067}"/>
            </a:ext>
          </a:extLst>
        </xdr:cNvPr>
        <xdr:cNvSpPr/>
      </xdr:nvSpPr>
      <xdr:spPr>
        <a:xfrm>
          <a:off x="25250775" y="638175"/>
          <a:ext cx="285750" cy="2381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24</xdr:col>
      <xdr:colOff>200025</xdr:colOff>
      <xdr:row>2</xdr:row>
      <xdr:rowOff>95250</xdr:rowOff>
    </xdr:from>
    <xdr:to>
      <xdr:col>24</xdr:col>
      <xdr:colOff>590550</xdr:colOff>
      <xdr:row>2</xdr:row>
      <xdr:rowOff>381000</xdr:rowOff>
    </xdr:to>
    <xdr:sp macro="" textlink="">
      <xdr:nvSpPr>
        <xdr:cNvPr id="22" name="Arrow: Right 21">
          <a:extLst>
            <a:ext uri="{FF2B5EF4-FFF2-40B4-BE49-F238E27FC236}">
              <a16:creationId xmlns:a16="http://schemas.microsoft.com/office/drawing/2014/main" id="{3E769837-AF58-4C77-A039-9E59FD2C1691}"/>
            </a:ext>
          </a:extLst>
        </xdr:cNvPr>
        <xdr:cNvSpPr/>
      </xdr:nvSpPr>
      <xdr:spPr>
        <a:xfrm>
          <a:off x="22593300" y="619125"/>
          <a:ext cx="390525" cy="285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11</xdr:col>
      <xdr:colOff>180975</xdr:colOff>
      <xdr:row>2</xdr:row>
      <xdr:rowOff>104775</xdr:rowOff>
    </xdr:from>
    <xdr:to>
      <xdr:col>11</xdr:col>
      <xdr:colOff>457200</xdr:colOff>
      <xdr:row>2</xdr:row>
      <xdr:rowOff>323850</xdr:rowOff>
    </xdr:to>
    <xdr:sp macro="" textlink="">
      <xdr:nvSpPr>
        <xdr:cNvPr id="23" name="Arrow: Notched Right 22">
          <a:extLst>
            <a:ext uri="{FF2B5EF4-FFF2-40B4-BE49-F238E27FC236}">
              <a16:creationId xmlns:a16="http://schemas.microsoft.com/office/drawing/2014/main" id="{023480D8-4316-4AD4-BD33-51E3C575A721}"/>
            </a:ext>
          </a:extLst>
        </xdr:cNvPr>
        <xdr:cNvSpPr/>
      </xdr:nvSpPr>
      <xdr:spPr>
        <a:xfrm>
          <a:off x="14678025" y="628650"/>
          <a:ext cx="276225" cy="219075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30</xdr:col>
      <xdr:colOff>47625</xdr:colOff>
      <xdr:row>2</xdr:row>
      <xdr:rowOff>114300</xdr:rowOff>
    </xdr:from>
    <xdr:to>
      <xdr:col>30</xdr:col>
      <xdr:colOff>333375</xdr:colOff>
      <xdr:row>2</xdr:row>
      <xdr:rowOff>352425</xdr:rowOff>
    </xdr:to>
    <xdr:sp macro="" textlink="">
      <xdr:nvSpPr>
        <xdr:cNvPr id="24" name="Arrow: Left 23">
          <a:extLst>
            <a:ext uri="{FF2B5EF4-FFF2-40B4-BE49-F238E27FC236}">
              <a16:creationId xmlns:a16="http://schemas.microsoft.com/office/drawing/2014/main" id="{044A1C41-1E55-4ADF-B143-924A02905613}"/>
            </a:ext>
          </a:extLst>
        </xdr:cNvPr>
        <xdr:cNvSpPr/>
      </xdr:nvSpPr>
      <xdr:spPr>
        <a:xfrm>
          <a:off x="28803600" y="638175"/>
          <a:ext cx="285750" cy="2381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24</xdr:col>
      <xdr:colOff>200025</xdr:colOff>
      <xdr:row>2</xdr:row>
      <xdr:rowOff>95250</xdr:rowOff>
    </xdr:from>
    <xdr:to>
      <xdr:col>24</xdr:col>
      <xdr:colOff>590550</xdr:colOff>
      <xdr:row>2</xdr:row>
      <xdr:rowOff>381000</xdr:rowOff>
    </xdr:to>
    <xdr:sp macro="" textlink="">
      <xdr:nvSpPr>
        <xdr:cNvPr id="25" name="Arrow: Right 24">
          <a:extLst>
            <a:ext uri="{FF2B5EF4-FFF2-40B4-BE49-F238E27FC236}">
              <a16:creationId xmlns:a16="http://schemas.microsoft.com/office/drawing/2014/main" id="{2F895B7C-DB83-4F23-817A-A97DC8FB2D4F}"/>
            </a:ext>
          </a:extLst>
        </xdr:cNvPr>
        <xdr:cNvSpPr/>
      </xdr:nvSpPr>
      <xdr:spPr>
        <a:xfrm>
          <a:off x="23126700" y="619125"/>
          <a:ext cx="390525" cy="285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11</xdr:col>
      <xdr:colOff>180975</xdr:colOff>
      <xdr:row>2</xdr:row>
      <xdr:rowOff>104775</xdr:rowOff>
    </xdr:from>
    <xdr:to>
      <xdr:col>11</xdr:col>
      <xdr:colOff>457200</xdr:colOff>
      <xdr:row>2</xdr:row>
      <xdr:rowOff>323850</xdr:rowOff>
    </xdr:to>
    <xdr:sp macro="" textlink="">
      <xdr:nvSpPr>
        <xdr:cNvPr id="26" name="Arrow: Notched Right 25">
          <a:extLst>
            <a:ext uri="{FF2B5EF4-FFF2-40B4-BE49-F238E27FC236}">
              <a16:creationId xmlns:a16="http://schemas.microsoft.com/office/drawing/2014/main" id="{EA85CBA7-7B8A-4198-930F-48632EE326AE}"/>
            </a:ext>
          </a:extLst>
        </xdr:cNvPr>
        <xdr:cNvSpPr/>
      </xdr:nvSpPr>
      <xdr:spPr>
        <a:xfrm>
          <a:off x="14678025" y="628650"/>
          <a:ext cx="276225" cy="219075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30</xdr:col>
      <xdr:colOff>47625</xdr:colOff>
      <xdr:row>2</xdr:row>
      <xdr:rowOff>114300</xdr:rowOff>
    </xdr:from>
    <xdr:to>
      <xdr:col>30</xdr:col>
      <xdr:colOff>333375</xdr:colOff>
      <xdr:row>2</xdr:row>
      <xdr:rowOff>352425</xdr:rowOff>
    </xdr:to>
    <xdr:sp macro="" textlink="">
      <xdr:nvSpPr>
        <xdr:cNvPr id="27" name="Arrow: Left 26">
          <a:extLst>
            <a:ext uri="{FF2B5EF4-FFF2-40B4-BE49-F238E27FC236}">
              <a16:creationId xmlns:a16="http://schemas.microsoft.com/office/drawing/2014/main" id="{52067584-7453-456D-B158-4D4BF15E302A}"/>
            </a:ext>
          </a:extLst>
        </xdr:cNvPr>
        <xdr:cNvSpPr/>
      </xdr:nvSpPr>
      <xdr:spPr>
        <a:xfrm>
          <a:off x="28803600" y="638175"/>
          <a:ext cx="285750" cy="2381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24</xdr:col>
      <xdr:colOff>200025</xdr:colOff>
      <xdr:row>2</xdr:row>
      <xdr:rowOff>95250</xdr:rowOff>
    </xdr:from>
    <xdr:to>
      <xdr:col>24</xdr:col>
      <xdr:colOff>590550</xdr:colOff>
      <xdr:row>2</xdr:row>
      <xdr:rowOff>381000</xdr:rowOff>
    </xdr:to>
    <xdr:sp macro="" textlink="">
      <xdr:nvSpPr>
        <xdr:cNvPr id="28" name="Arrow: Right 27">
          <a:extLst>
            <a:ext uri="{FF2B5EF4-FFF2-40B4-BE49-F238E27FC236}">
              <a16:creationId xmlns:a16="http://schemas.microsoft.com/office/drawing/2014/main" id="{09D27ED6-43EB-439A-9F48-7EBB3DC52CAB}"/>
            </a:ext>
          </a:extLst>
        </xdr:cNvPr>
        <xdr:cNvSpPr/>
      </xdr:nvSpPr>
      <xdr:spPr>
        <a:xfrm>
          <a:off x="23126700" y="619125"/>
          <a:ext cx="390525" cy="285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11</xdr:col>
      <xdr:colOff>180975</xdr:colOff>
      <xdr:row>2</xdr:row>
      <xdr:rowOff>104775</xdr:rowOff>
    </xdr:from>
    <xdr:to>
      <xdr:col>11</xdr:col>
      <xdr:colOff>457200</xdr:colOff>
      <xdr:row>2</xdr:row>
      <xdr:rowOff>323850</xdr:rowOff>
    </xdr:to>
    <xdr:sp macro="" textlink="">
      <xdr:nvSpPr>
        <xdr:cNvPr id="29" name="Arrow: Notched Right 28">
          <a:extLst>
            <a:ext uri="{FF2B5EF4-FFF2-40B4-BE49-F238E27FC236}">
              <a16:creationId xmlns:a16="http://schemas.microsoft.com/office/drawing/2014/main" id="{7F8BF60A-675A-4CF6-893B-E201D94AB3D7}"/>
            </a:ext>
          </a:extLst>
        </xdr:cNvPr>
        <xdr:cNvSpPr/>
      </xdr:nvSpPr>
      <xdr:spPr>
        <a:xfrm>
          <a:off x="14678025" y="628650"/>
          <a:ext cx="276225" cy="219075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30</xdr:col>
      <xdr:colOff>47625</xdr:colOff>
      <xdr:row>2</xdr:row>
      <xdr:rowOff>114300</xdr:rowOff>
    </xdr:from>
    <xdr:to>
      <xdr:col>30</xdr:col>
      <xdr:colOff>333375</xdr:colOff>
      <xdr:row>2</xdr:row>
      <xdr:rowOff>352425</xdr:rowOff>
    </xdr:to>
    <xdr:sp macro="" textlink="">
      <xdr:nvSpPr>
        <xdr:cNvPr id="30" name="Arrow: Left 29">
          <a:extLst>
            <a:ext uri="{FF2B5EF4-FFF2-40B4-BE49-F238E27FC236}">
              <a16:creationId xmlns:a16="http://schemas.microsoft.com/office/drawing/2014/main" id="{3029F1E1-9C21-4A34-A437-25C3779E3523}"/>
            </a:ext>
          </a:extLst>
        </xdr:cNvPr>
        <xdr:cNvSpPr/>
      </xdr:nvSpPr>
      <xdr:spPr>
        <a:xfrm>
          <a:off x="28803600" y="638175"/>
          <a:ext cx="285750" cy="2381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24</xdr:col>
      <xdr:colOff>200025</xdr:colOff>
      <xdr:row>2</xdr:row>
      <xdr:rowOff>95250</xdr:rowOff>
    </xdr:from>
    <xdr:to>
      <xdr:col>24</xdr:col>
      <xdr:colOff>590550</xdr:colOff>
      <xdr:row>2</xdr:row>
      <xdr:rowOff>381000</xdr:rowOff>
    </xdr:to>
    <xdr:sp macro="" textlink="">
      <xdr:nvSpPr>
        <xdr:cNvPr id="31" name="Arrow: Right 30">
          <a:extLst>
            <a:ext uri="{FF2B5EF4-FFF2-40B4-BE49-F238E27FC236}">
              <a16:creationId xmlns:a16="http://schemas.microsoft.com/office/drawing/2014/main" id="{3FE4F034-757F-4159-B83C-CC3DAB9C0353}"/>
            </a:ext>
          </a:extLst>
        </xdr:cNvPr>
        <xdr:cNvSpPr/>
      </xdr:nvSpPr>
      <xdr:spPr>
        <a:xfrm>
          <a:off x="23126700" y="619125"/>
          <a:ext cx="390525" cy="285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11</xdr:col>
      <xdr:colOff>180975</xdr:colOff>
      <xdr:row>2</xdr:row>
      <xdr:rowOff>104775</xdr:rowOff>
    </xdr:from>
    <xdr:to>
      <xdr:col>11</xdr:col>
      <xdr:colOff>457200</xdr:colOff>
      <xdr:row>2</xdr:row>
      <xdr:rowOff>323850</xdr:rowOff>
    </xdr:to>
    <xdr:sp macro="" textlink="">
      <xdr:nvSpPr>
        <xdr:cNvPr id="32" name="Arrow: Notched Right 31">
          <a:extLst>
            <a:ext uri="{FF2B5EF4-FFF2-40B4-BE49-F238E27FC236}">
              <a16:creationId xmlns:a16="http://schemas.microsoft.com/office/drawing/2014/main" id="{8676550F-2897-4953-B2B7-1F16D9832B83}"/>
            </a:ext>
          </a:extLst>
        </xdr:cNvPr>
        <xdr:cNvSpPr/>
      </xdr:nvSpPr>
      <xdr:spPr>
        <a:xfrm>
          <a:off x="14678025" y="628650"/>
          <a:ext cx="276225" cy="219075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28</xdr:col>
      <xdr:colOff>47625</xdr:colOff>
      <xdr:row>2</xdr:row>
      <xdr:rowOff>114300</xdr:rowOff>
    </xdr:from>
    <xdr:to>
      <xdr:col>28</xdr:col>
      <xdr:colOff>333375</xdr:colOff>
      <xdr:row>2</xdr:row>
      <xdr:rowOff>352425</xdr:rowOff>
    </xdr:to>
    <xdr:sp macro="" textlink="">
      <xdr:nvSpPr>
        <xdr:cNvPr id="33" name="Arrow: Left 32">
          <a:extLst>
            <a:ext uri="{FF2B5EF4-FFF2-40B4-BE49-F238E27FC236}">
              <a16:creationId xmlns:a16="http://schemas.microsoft.com/office/drawing/2014/main" id="{7F975961-5E5B-4DB9-8E1C-4D117DADEBF6}"/>
            </a:ext>
          </a:extLst>
        </xdr:cNvPr>
        <xdr:cNvSpPr/>
      </xdr:nvSpPr>
      <xdr:spPr>
        <a:xfrm>
          <a:off x="25784175" y="638175"/>
          <a:ext cx="285750" cy="2381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24</xdr:col>
      <xdr:colOff>200025</xdr:colOff>
      <xdr:row>2</xdr:row>
      <xdr:rowOff>95250</xdr:rowOff>
    </xdr:from>
    <xdr:to>
      <xdr:col>24</xdr:col>
      <xdr:colOff>590550</xdr:colOff>
      <xdr:row>2</xdr:row>
      <xdr:rowOff>381000</xdr:rowOff>
    </xdr:to>
    <xdr:sp macro="" textlink="">
      <xdr:nvSpPr>
        <xdr:cNvPr id="34" name="Arrow: Right 33">
          <a:extLst>
            <a:ext uri="{FF2B5EF4-FFF2-40B4-BE49-F238E27FC236}">
              <a16:creationId xmlns:a16="http://schemas.microsoft.com/office/drawing/2014/main" id="{3F7BDDD4-DD03-460C-876B-242FFBD90D95}"/>
            </a:ext>
          </a:extLst>
        </xdr:cNvPr>
        <xdr:cNvSpPr/>
      </xdr:nvSpPr>
      <xdr:spPr>
        <a:xfrm>
          <a:off x="23126700" y="619125"/>
          <a:ext cx="390525" cy="285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11</xdr:col>
      <xdr:colOff>180975</xdr:colOff>
      <xdr:row>2</xdr:row>
      <xdr:rowOff>104775</xdr:rowOff>
    </xdr:from>
    <xdr:to>
      <xdr:col>11</xdr:col>
      <xdr:colOff>457200</xdr:colOff>
      <xdr:row>2</xdr:row>
      <xdr:rowOff>323850</xdr:rowOff>
    </xdr:to>
    <xdr:sp macro="" textlink="">
      <xdr:nvSpPr>
        <xdr:cNvPr id="35" name="Arrow: Notched Right 34">
          <a:extLst>
            <a:ext uri="{FF2B5EF4-FFF2-40B4-BE49-F238E27FC236}">
              <a16:creationId xmlns:a16="http://schemas.microsoft.com/office/drawing/2014/main" id="{4E52313A-7DEE-43BD-8697-BB34328AD85D}"/>
            </a:ext>
          </a:extLst>
        </xdr:cNvPr>
        <xdr:cNvSpPr/>
      </xdr:nvSpPr>
      <xdr:spPr>
        <a:xfrm>
          <a:off x="14678025" y="628650"/>
          <a:ext cx="276225" cy="219075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28</xdr:col>
      <xdr:colOff>47625</xdr:colOff>
      <xdr:row>2</xdr:row>
      <xdr:rowOff>114300</xdr:rowOff>
    </xdr:from>
    <xdr:to>
      <xdr:col>28</xdr:col>
      <xdr:colOff>333375</xdr:colOff>
      <xdr:row>2</xdr:row>
      <xdr:rowOff>352425</xdr:rowOff>
    </xdr:to>
    <xdr:sp macro="" textlink="">
      <xdr:nvSpPr>
        <xdr:cNvPr id="36" name="Arrow: Left 35">
          <a:extLst>
            <a:ext uri="{FF2B5EF4-FFF2-40B4-BE49-F238E27FC236}">
              <a16:creationId xmlns:a16="http://schemas.microsoft.com/office/drawing/2014/main" id="{FD62896B-28A2-4038-8AD8-500EE42BCDE9}"/>
            </a:ext>
          </a:extLst>
        </xdr:cNvPr>
        <xdr:cNvSpPr/>
      </xdr:nvSpPr>
      <xdr:spPr>
        <a:xfrm>
          <a:off x="25784175" y="638175"/>
          <a:ext cx="285750" cy="2381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24</xdr:col>
      <xdr:colOff>200025</xdr:colOff>
      <xdr:row>2</xdr:row>
      <xdr:rowOff>95250</xdr:rowOff>
    </xdr:from>
    <xdr:to>
      <xdr:col>24</xdr:col>
      <xdr:colOff>590550</xdr:colOff>
      <xdr:row>2</xdr:row>
      <xdr:rowOff>381000</xdr:rowOff>
    </xdr:to>
    <xdr:sp macro="" textlink="">
      <xdr:nvSpPr>
        <xdr:cNvPr id="37" name="Arrow: Right 36">
          <a:extLst>
            <a:ext uri="{FF2B5EF4-FFF2-40B4-BE49-F238E27FC236}">
              <a16:creationId xmlns:a16="http://schemas.microsoft.com/office/drawing/2014/main" id="{AAFCAD99-B337-4F06-A22D-9A1E4E723896}"/>
            </a:ext>
          </a:extLst>
        </xdr:cNvPr>
        <xdr:cNvSpPr/>
      </xdr:nvSpPr>
      <xdr:spPr>
        <a:xfrm>
          <a:off x="23126700" y="619125"/>
          <a:ext cx="390525" cy="285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11</xdr:col>
      <xdr:colOff>180975</xdr:colOff>
      <xdr:row>2</xdr:row>
      <xdr:rowOff>104775</xdr:rowOff>
    </xdr:from>
    <xdr:to>
      <xdr:col>11</xdr:col>
      <xdr:colOff>457200</xdr:colOff>
      <xdr:row>2</xdr:row>
      <xdr:rowOff>323850</xdr:rowOff>
    </xdr:to>
    <xdr:sp macro="" textlink="">
      <xdr:nvSpPr>
        <xdr:cNvPr id="38" name="Arrow: Notched Right 37">
          <a:extLst>
            <a:ext uri="{FF2B5EF4-FFF2-40B4-BE49-F238E27FC236}">
              <a16:creationId xmlns:a16="http://schemas.microsoft.com/office/drawing/2014/main" id="{4F9F0D48-2DF4-4F23-9179-585FD8EAB443}"/>
            </a:ext>
          </a:extLst>
        </xdr:cNvPr>
        <xdr:cNvSpPr/>
      </xdr:nvSpPr>
      <xdr:spPr>
        <a:xfrm>
          <a:off x="14678025" y="628650"/>
          <a:ext cx="276225" cy="219075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30</xdr:col>
      <xdr:colOff>47625</xdr:colOff>
      <xdr:row>2</xdr:row>
      <xdr:rowOff>114300</xdr:rowOff>
    </xdr:from>
    <xdr:to>
      <xdr:col>30</xdr:col>
      <xdr:colOff>333375</xdr:colOff>
      <xdr:row>2</xdr:row>
      <xdr:rowOff>352425</xdr:rowOff>
    </xdr:to>
    <xdr:sp macro="" textlink="">
      <xdr:nvSpPr>
        <xdr:cNvPr id="39" name="Arrow: Left 38">
          <a:extLst>
            <a:ext uri="{FF2B5EF4-FFF2-40B4-BE49-F238E27FC236}">
              <a16:creationId xmlns:a16="http://schemas.microsoft.com/office/drawing/2014/main" id="{5B8EE551-79F4-4E53-9FBD-2A4C47ADE847}"/>
            </a:ext>
          </a:extLst>
        </xdr:cNvPr>
        <xdr:cNvSpPr/>
      </xdr:nvSpPr>
      <xdr:spPr>
        <a:xfrm>
          <a:off x="28803600" y="638175"/>
          <a:ext cx="285750" cy="2381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24</xdr:col>
      <xdr:colOff>200025</xdr:colOff>
      <xdr:row>2</xdr:row>
      <xdr:rowOff>95250</xdr:rowOff>
    </xdr:from>
    <xdr:to>
      <xdr:col>24</xdr:col>
      <xdr:colOff>590550</xdr:colOff>
      <xdr:row>2</xdr:row>
      <xdr:rowOff>381000</xdr:rowOff>
    </xdr:to>
    <xdr:sp macro="" textlink="">
      <xdr:nvSpPr>
        <xdr:cNvPr id="40" name="Arrow: Right 39">
          <a:extLst>
            <a:ext uri="{FF2B5EF4-FFF2-40B4-BE49-F238E27FC236}">
              <a16:creationId xmlns:a16="http://schemas.microsoft.com/office/drawing/2014/main" id="{E36B5364-8C83-45C5-ACE3-806E25E78FFA}"/>
            </a:ext>
          </a:extLst>
        </xdr:cNvPr>
        <xdr:cNvSpPr/>
      </xdr:nvSpPr>
      <xdr:spPr>
        <a:xfrm>
          <a:off x="23126700" y="619125"/>
          <a:ext cx="390525" cy="285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11</xdr:col>
      <xdr:colOff>180975</xdr:colOff>
      <xdr:row>2</xdr:row>
      <xdr:rowOff>104775</xdr:rowOff>
    </xdr:from>
    <xdr:to>
      <xdr:col>11</xdr:col>
      <xdr:colOff>457200</xdr:colOff>
      <xdr:row>2</xdr:row>
      <xdr:rowOff>323850</xdr:rowOff>
    </xdr:to>
    <xdr:sp macro="" textlink="">
      <xdr:nvSpPr>
        <xdr:cNvPr id="41" name="Arrow: Notched Right 40">
          <a:extLst>
            <a:ext uri="{FF2B5EF4-FFF2-40B4-BE49-F238E27FC236}">
              <a16:creationId xmlns:a16="http://schemas.microsoft.com/office/drawing/2014/main" id="{ABCAF475-957E-4B1B-BD67-04E43E43D661}"/>
            </a:ext>
          </a:extLst>
        </xdr:cNvPr>
        <xdr:cNvSpPr/>
      </xdr:nvSpPr>
      <xdr:spPr>
        <a:xfrm>
          <a:off x="14678025" y="628650"/>
          <a:ext cx="276225" cy="219075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30</xdr:col>
      <xdr:colOff>47625</xdr:colOff>
      <xdr:row>2</xdr:row>
      <xdr:rowOff>114300</xdr:rowOff>
    </xdr:from>
    <xdr:to>
      <xdr:col>30</xdr:col>
      <xdr:colOff>333375</xdr:colOff>
      <xdr:row>2</xdr:row>
      <xdr:rowOff>352425</xdr:rowOff>
    </xdr:to>
    <xdr:sp macro="" textlink="">
      <xdr:nvSpPr>
        <xdr:cNvPr id="42" name="Arrow: Left 41">
          <a:extLst>
            <a:ext uri="{FF2B5EF4-FFF2-40B4-BE49-F238E27FC236}">
              <a16:creationId xmlns:a16="http://schemas.microsoft.com/office/drawing/2014/main" id="{2F0BFC5F-17C5-4284-80EC-BEE08EC1B9D4}"/>
            </a:ext>
          </a:extLst>
        </xdr:cNvPr>
        <xdr:cNvSpPr/>
      </xdr:nvSpPr>
      <xdr:spPr>
        <a:xfrm>
          <a:off x="28803600" y="638175"/>
          <a:ext cx="285750" cy="2381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24</xdr:col>
      <xdr:colOff>200025</xdr:colOff>
      <xdr:row>2</xdr:row>
      <xdr:rowOff>95250</xdr:rowOff>
    </xdr:from>
    <xdr:to>
      <xdr:col>24</xdr:col>
      <xdr:colOff>590550</xdr:colOff>
      <xdr:row>2</xdr:row>
      <xdr:rowOff>381000</xdr:rowOff>
    </xdr:to>
    <xdr:sp macro="" textlink="">
      <xdr:nvSpPr>
        <xdr:cNvPr id="43" name="Arrow: Right 42">
          <a:extLst>
            <a:ext uri="{FF2B5EF4-FFF2-40B4-BE49-F238E27FC236}">
              <a16:creationId xmlns:a16="http://schemas.microsoft.com/office/drawing/2014/main" id="{AB8706E5-AA43-4430-AE68-1417066ADBC6}"/>
            </a:ext>
          </a:extLst>
        </xdr:cNvPr>
        <xdr:cNvSpPr/>
      </xdr:nvSpPr>
      <xdr:spPr>
        <a:xfrm>
          <a:off x="23126700" y="619125"/>
          <a:ext cx="390525" cy="285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11</xdr:col>
      <xdr:colOff>180975</xdr:colOff>
      <xdr:row>2</xdr:row>
      <xdr:rowOff>104775</xdr:rowOff>
    </xdr:from>
    <xdr:to>
      <xdr:col>11</xdr:col>
      <xdr:colOff>457200</xdr:colOff>
      <xdr:row>2</xdr:row>
      <xdr:rowOff>323850</xdr:rowOff>
    </xdr:to>
    <xdr:sp macro="" textlink="">
      <xdr:nvSpPr>
        <xdr:cNvPr id="44" name="Arrow: Notched Right 43">
          <a:extLst>
            <a:ext uri="{FF2B5EF4-FFF2-40B4-BE49-F238E27FC236}">
              <a16:creationId xmlns:a16="http://schemas.microsoft.com/office/drawing/2014/main" id="{E47983F6-87EE-4DD4-8278-D9F213F90349}"/>
            </a:ext>
          </a:extLst>
        </xdr:cNvPr>
        <xdr:cNvSpPr/>
      </xdr:nvSpPr>
      <xdr:spPr>
        <a:xfrm>
          <a:off x="14678025" y="628650"/>
          <a:ext cx="276225" cy="219075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30</xdr:col>
      <xdr:colOff>47625</xdr:colOff>
      <xdr:row>2</xdr:row>
      <xdr:rowOff>114300</xdr:rowOff>
    </xdr:from>
    <xdr:to>
      <xdr:col>30</xdr:col>
      <xdr:colOff>333375</xdr:colOff>
      <xdr:row>2</xdr:row>
      <xdr:rowOff>352425</xdr:rowOff>
    </xdr:to>
    <xdr:sp macro="" textlink="">
      <xdr:nvSpPr>
        <xdr:cNvPr id="45" name="Arrow: Left 44">
          <a:extLst>
            <a:ext uri="{FF2B5EF4-FFF2-40B4-BE49-F238E27FC236}">
              <a16:creationId xmlns:a16="http://schemas.microsoft.com/office/drawing/2014/main" id="{5985FA61-B71A-4AA0-B156-BE8EF22BDBBF}"/>
            </a:ext>
          </a:extLst>
        </xdr:cNvPr>
        <xdr:cNvSpPr/>
      </xdr:nvSpPr>
      <xdr:spPr>
        <a:xfrm>
          <a:off x="28803600" y="638175"/>
          <a:ext cx="285750" cy="2381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24</xdr:col>
      <xdr:colOff>200025</xdr:colOff>
      <xdr:row>2</xdr:row>
      <xdr:rowOff>95250</xdr:rowOff>
    </xdr:from>
    <xdr:to>
      <xdr:col>24</xdr:col>
      <xdr:colOff>590550</xdr:colOff>
      <xdr:row>2</xdr:row>
      <xdr:rowOff>381000</xdr:rowOff>
    </xdr:to>
    <xdr:sp macro="" textlink="">
      <xdr:nvSpPr>
        <xdr:cNvPr id="46" name="Arrow: Right 45">
          <a:extLst>
            <a:ext uri="{FF2B5EF4-FFF2-40B4-BE49-F238E27FC236}">
              <a16:creationId xmlns:a16="http://schemas.microsoft.com/office/drawing/2014/main" id="{EFD65736-0C62-48D4-B736-7A4E82B57B83}"/>
            </a:ext>
          </a:extLst>
        </xdr:cNvPr>
        <xdr:cNvSpPr/>
      </xdr:nvSpPr>
      <xdr:spPr>
        <a:xfrm>
          <a:off x="23126700" y="619125"/>
          <a:ext cx="390525" cy="285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11</xdr:col>
      <xdr:colOff>180975</xdr:colOff>
      <xdr:row>2</xdr:row>
      <xdr:rowOff>104775</xdr:rowOff>
    </xdr:from>
    <xdr:to>
      <xdr:col>11</xdr:col>
      <xdr:colOff>457200</xdr:colOff>
      <xdr:row>2</xdr:row>
      <xdr:rowOff>323850</xdr:rowOff>
    </xdr:to>
    <xdr:sp macro="" textlink="">
      <xdr:nvSpPr>
        <xdr:cNvPr id="47" name="Arrow: Notched Right 46">
          <a:extLst>
            <a:ext uri="{FF2B5EF4-FFF2-40B4-BE49-F238E27FC236}">
              <a16:creationId xmlns:a16="http://schemas.microsoft.com/office/drawing/2014/main" id="{BAD93538-7E0D-4174-BE65-7EEA216E1896}"/>
            </a:ext>
          </a:extLst>
        </xdr:cNvPr>
        <xdr:cNvSpPr/>
      </xdr:nvSpPr>
      <xdr:spPr>
        <a:xfrm>
          <a:off x="14678025" y="628650"/>
          <a:ext cx="276225" cy="219075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28</xdr:col>
      <xdr:colOff>47625</xdr:colOff>
      <xdr:row>2</xdr:row>
      <xdr:rowOff>114300</xdr:rowOff>
    </xdr:from>
    <xdr:to>
      <xdr:col>28</xdr:col>
      <xdr:colOff>333375</xdr:colOff>
      <xdr:row>2</xdr:row>
      <xdr:rowOff>352425</xdr:rowOff>
    </xdr:to>
    <xdr:sp macro="" textlink="">
      <xdr:nvSpPr>
        <xdr:cNvPr id="48" name="Arrow: Left 47">
          <a:extLst>
            <a:ext uri="{FF2B5EF4-FFF2-40B4-BE49-F238E27FC236}">
              <a16:creationId xmlns:a16="http://schemas.microsoft.com/office/drawing/2014/main" id="{04DE9AD7-FAAC-42C0-83DE-A51F977778E2}"/>
            </a:ext>
          </a:extLst>
        </xdr:cNvPr>
        <xdr:cNvSpPr/>
      </xdr:nvSpPr>
      <xdr:spPr>
        <a:xfrm>
          <a:off x="25784175" y="638175"/>
          <a:ext cx="285750" cy="2381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24</xdr:col>
      <xdr:colOff>200025</xdr:colOff>
      <xdr:row>2</xdr:row>
      <xdr:rowOff>95250</xdr:rowOff>
    </xdr:from>
    <xdr:to>
      <xdr:col>24</xdr:col>
      <xdr:colOff>590550</xdr:colOff>
      <xdr:row>2</xdr:row>
      <xdr:rowOff>381000</xdr:rowOff>
    </xdr:to>
    <xdr:sp macro="" textlink="">
      <xdr:nvSpPr>
        <xdr:cNvPr id="49" name="Arrow: Right 48">
          <a:extLst>
            <a:ext uri="{FF2B5EF4-FFF2-40B4-BE49-F238E27FC236}">
              <a16:creationId xmlns:a16="http://schemas.microsoft.com/office/drawing/2014/main" id="{D492B70F-C1E7-47A6-8587-A4018976E831}"/>
            </a:ext>
          </a:extLst>
        </xdr:cNvPr>
        <xdr:cNvSpPr/>
      </xdr:nvSpPr>
      <xdr:spPr>
        <a:xfrm>
          <a:off x="23126700" y="619125"/>
          <a:ext cx="390525" cy="285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11</xdr:col>
      <xdr:colOff>180975</xdr:colOff>
      <xdr:row>2</xdr:row>
      <xdr:rowOff>104775</xdr:rowOff>
    </xdr:from>
    <xdr:to>
      <xdr:col>11</xdr:col>
      <xdr:colOff>457200</xdr:colOff>
      <xdr:row>2</xdr:row>
      <xdr:rowOff>323850</xdr:rowOff>
    </xdr:to>
    <xdr:sp macro="" textlink="">
      <xdr:nvSpPr>
        <xdr:cNvPr id="50" name="Arrow: Notched Right 49">
          <a:extLst>
            <a:ext uri="{FF2B5EF4-FFF2-40B4-BE49-F238E27FC236}">
              <a16:creationId xmlns:a16="http://schemas.microsoft.com/office/drawing/2014/main" id="{899C8E6A-2CFA-416E-95CE-9C29223B6415}"/>
            </a:ext>
          </a:extLst>
        </xdr:cNvPr>
        <xdr:cNvSpPr/>
      </xdr:nvSpPr>
      <xdr:spPr>
        <a:xfrm>
          <a:off x="14678025" y="628650"/>
          <a:ext cx="276225" cy="219075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28</xdr:col>
      <xdr:colOff>47625</xdr:colOff>
      <xdr:row>2</xdr:row>
      <xdr:rowOff>114300</xdr:rowOff>
    </xdr:from>
    <xdr:to>
      <xdr:col>28</xdr:col>
      <xdr:colOff>333375</xdr:colOff>
      <xdr:row>2</xdr:row>
      <xdr:rowOff>352425</xdr:rowOff>
    </xdr:to>
    <xdr:sp macro="" textlink="">
      <xdr:nvSpPr>
        <xdr:cNvPr id="51" name="Arrow: Left 50">
          <a:extLst>
            <a:ext uri="{FF2B5EF4-FFF2-40B4-BE49-F238E27FC236}">
              <a16:creationId xmlns:a16="http://schemas.microsoft.com/office/drawing/2014/main" id="{1BCEF734-A717-45D6-A5B8-BA4B9D280E98}"/>
            </a:ext>
          </a:extLst>
        </xdr:cNvPr>
        <xdr:cNvSpPr/>
      </xdr:nvSpPr>
      <xdr:spPr>
        <a:xfrm>
          <a:off x="25784175" y="638175"/>
          <a:ext cx="285750" cy="2381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24</xdr:col>
      <xdr:colOff>200025</xdr:colOff>
      <xdr:row>2</xdr:row>
      <xdr:rowOff>95250</xdr:rowOff>
    </xdr:from>
    <xdr:to>
      <xdr:col>24</xdr:col>
      <xdr:colOff>590550</xdr:colOff>
      <xdr:row>2</xdr:row>
      <xdr:rowOff>381000</xdr:rowOff>
    </xdr:to>
    <xdr:sp macro="" textlink="">
      <xdr:nvSpPr>
        <xdr:cNvPr id="52" name="Arrow: Right 51">
          <a:extLst>
            <a:ext uri="{FF2B5EF4-FFF2-40B4-BE49-F238E27FC236}">
              <a16:creationId xmlns:a16="http://schemas.microsoft.com/office/drawing/2014/main" id="{180F3BA6-8A8A-42BA-933B-AD48D6BD57B7}"/>
            </a:ext>
          </a:extLst>
        </xdr:cNvPr>
        <xdr:cNvSpPr/>
      </xdr:nvSpPr>
      <xdr:spPr>
        <a:xfrm>
          <a:off x="23126700" y="619125"/>
          <a:ext cx="390525" cy="285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FC9BE-A7AA-4B7F-B3EE-52C6A5BEAA84}">
  <sheetPr>
    <pageSetUpPr fitToPage="1"/>
  </sheetPr>
  <dimension ref="A1:AJ99"/>
  <sheetViews>
    <sheetView zoomScale="80" zoomScaleNormal="80" workbookViewId="0">
      <pane ySplit="885" topLeftCell="A22" activePane="bottomLeft"/>
      <selection activeCell="AD1" sqref="AD1:AD1048576"/>
      <selection pane="bottomLeft" activeCell="AE28" sqref="AE28"/>
    </sheetView>
  </sheetViews>
  <sheetFormatPr defaultRowHeight="12.75" x14ac:dyDescent="0.2"/>
  <cols>
    <col min="2" max="2" width="15.85546875" customWidth="1"/>
    <col min="3" max="3" width="27" customWidth="1"/>
    <col min="4" max="4" width="27.5703125" customWidth="1"/>
    <col min="5" max="5" width="12.140625" customWidth="1"/>
    <col min="6" max="6" width="12" customWidth="1"/>
    <col min="7" max="7" width="12.42578125" customWidth="1"/>
    <col min="8" max="8" width="20" customWidth="1"/>
    <col min="9" max="9" width="18.5703125" customWidth="1"/>
    <col min="10" max="10" width="14.5703125" customWidth="1"/>
    <col min="17" max="17" width="10.5703125" customWidth="1"/>
    <col min="18" max="18" width="7.42578125" customWidth="1"/>
    <col min="19" max="19" width="8.28515625" customWidth="1"/>
    <col min="20" max="20" width="7.7109375" customWidth="1"/>
    <col min="21" max="21" width="10" customWidth="1"/>
    <col min="23" max="23" width="10.7109375" customWidth="1"/>
    <col min="26" max="26" width="11" customWidth="1"/>
    <col min="27" max="27" width="11.7109375" customWidth="1"/>
    <col min="29" max="29" width="12.140625" customWidth="1"/>
  </cols>
  <sheetData>
    <row r="1" spans="1:36" s="79" customFormat="1" ht="25.5" customHeight="1" x14ac:dyDescent="0.25">
      <c r="A1" s="34" t="s">
        <v>124</v>
      </c>
      <c r="B1" s="34"/>
      <c r="C1" s="34" t="s">
        <v>138</v>
      </c>
      <c r="D1"/>
      <c r="E1" s="78"/>
      <c r="F1" s="34"/>
      <c r="G1" s="34"/>
      <c r="H1" s="34"/>
      <c r="I1" s="34"/>
      <c r="J1" s="34"/>
      <c r="K1" s="80" t="s">
        <v>82</v>
      </c>
      <c r="L1" s="147" t="s">
        <v>70</v>
      </c>
      <c r="M1" s="212" t="s">
        <v>83</v>
      </c>
      <c r="N1" s="145" t="s">
        <v>84</v>
      </c>
      <c r="O1" s="210" t="s">
        <v>85</v>
      </c>
      <c r="P1" s="208" t="s">
        <v>86</v>
      </c>
      <c r="Q1" s="210" t="s">
        <v>21</v>
      </c>
      <c r="R1" s="208" t="s">
        <v>87</v>
      </c>
      <c r="S1" s="208" t="s">
        <v>88</v>
      </c>
      <c r="T1" s="208" t="s">
        <v>167</v>
      </c>
      <c r="U1" s="210" t="s">
        <v>89</v>
      </c>
      <c r="V1" s="208" t="s">
        <v>90</v>
      </c>
      <c r="W1" s="145" t="s">
        <v>91</v>
      </c>
      <c r="X1" s="208" t="s">
        <v>92</v>
      </c>
      <c r="Y1" s="208" t="s">
        <v>93</v>
      </c>
      <c r="Z1" s="145" t="s">
        <v>94</v>
      </c>
      <c r="AA1" s="145" t="s">
        <v>63</v>
      </c>
      <c r="AB1" s="145" t="s">
        <v>125</v>
      </c>
      <c r="AC1" s="181" t="s">
        <v>120</v>
      </c>
      <c r="AD1" s="203" t="s">
        <v>168</v>
      </c>
      <c r="AE1" s="174" t="s">
        <v>95</v>
      </c>
      <c r="AG1" s="149"/>
    </row>
    <row r="2" spans="1:36" s="79" customFormat="1" ht="15.75" x14ac:dyDescent="0.25">
      <c r="A2" s="81" t="s">
        <v>96</v>
      </c>
      <c r="B2" s="81" t="s">
        <v>97</v>
      </c>
      <c r="C2" s="82"/>
      <c r="D2" s="90" t="s">
        <v>98</v>
      </c>
      <c r="E2" s="211" t="s">
        <v>99</v>
      </c>
      <c r="F2" s="211"/>
      <c r="G2" s="211"/>
      <c r="H2" s="86"/>
      <c r="I2" s="83"/>
      <c r="J2" s="101" t="s">
        <v>100</v>
      </c>
      <c r="K2" s="84"/>
      <c r="L2" s="148"/>
      <c r="M2" s="212"/>
      <c r="N2" s="146" t="s">
        <v>101</v>
      </c>
      <c r="O2" s="210"/>
      <c r="P2" s="209"/>
      <c r="Q2" s="210"/>
      <c r="R2" s="209"/>
      <c r="S2" s="209"/>
      <c r="T2" s="209"/>
      <c r="U2" s="210"/>
      <c r="V2" s="209"/>
      <c r="W2" s="146" t="s">
        <v>102</v>
      </c>
      <c r="X2" s="209"/>
      <c r="Y2" s="209"/>
      <c r="Z2" s="146" t="s">
        <v>103</v>
      </c>
      <c r="AA2" s="146"/>
      <c r="AB2" s="146"/>
      <c r="AC2" s="182"/>
      <c r="AD2" s="203"/>
      <c r="AE2" s="173"/>
      <c r="AG2" s="149"/>
    </row>
    <row r="3" spans="1:36" s="79" customFormat="1" ht="34.5" x14ac:dyDescent="0.25">
      <c r="A3" s="139"/>
      <c r="B3" s="87" t="s">
        <v>104</v>
      </c>
      <c r="C3" s="88" t="s">
        <v>105</v>
      </c>
      <c r="D3" s="30"/>
      <c r="E3" s="89" t="s">
        <v>106</v>
      </c>
      <c r="F3" s="90" t="s">
        <v>82</v>
      </c>
      <c r="G3" s="47" t="s">
        <v>107</v>
      </c>
      <c r="H3" s="47" t="s">
        <v>108</v>
      </c>
      <c r="I3" s="91" t="s">
        <v>109</v>
      </c>
      <c r="J3" s="140" t="s">
        <v>110</v>
      </c>
      <c r="K3" s="150" t="s">
        <v>111</v>
      </c>
      <c r="L3" s="31"/>
      <c r="M3" s="151">
        <v>3262</v>
      </c>
      <c r="N3" s="152">
        <v>200</v>
      </c>
      <c r="O3" s="152">
        <v>800</v>
      </c>
      <c r="P3" s="152">
        <v>400</v>
      </c>
      <c r="Q3" s="152">
        <v>250</v>
      </c>
      <c r="R3" s="152">
        <v>350</v>
      </c>
      <c r="S3" s="152">
        <v>100</v>
      </c>
      <c r="T3" s="152">
        <v>100</v>
      </c>
      <c r="U3" s="152">
        <v>50</v>
      </c>
      <c r="V3" s="152">
        <v>400</v>
      </c>
      <c r="W3" s="152">
        <v>0</v>
      </c>
      <c r="X3" s="152">
        <v>130</v>
      </c>
      <c r="Y3" s="152"/>
      <c r="Z3" s="152">
        <v>400</v>
      </c>
      <c r="AA3" s="152">
        <v>300</v>
      </c>
      <c r="AB3" s="152">
        <v>120</v>
      </c>
      <c r="AC3" s="31"/>
      <c r="AD3" s="204">
        <v>200</v>
      </c>
      <c r="AE3" s="175">
        <v>200</v>
      </c>
      <c r="AG3" s="153">
        <f>SUM(M3:AE3)</f>
        <v>7262</v>
      </c>
    </row>
    <row r="4" spans="1:36" ht="15" x14ac:dyDescent="0.25">
      <c r="A4" s="30"/>
      <c r="B4" s="106"/>
      <c r="C4" s="30" t="s">
        <v>112</v>
      </c>
      <c r="D4" s="30"/>
      <c r="E4" s="28"/>
      <c r="F4" s="103" t="s">
        <v>113</v>
      </c>
      <c r="G4" s="28"/>
      <c r="H4" s="28"/>
      <c r="I4" s="28">
        <v>3057.23</v>
      </c>
      <c r="J4" s="14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92"/>
      <c r="AG4" s="155">
        <f t="shared" ref="AG4:AG35" si="0">SUM(K4:AE4)</f>
        <v>0</v>
      </c>
    </row>
    <row r="5" spans="1:36" ht="15" x14ac:dyDescent="0.25">
      <c r="A5" s="30" t="s">
        <v>139</v>
      </c>
      <c r="B5" s="106"/>
      <c r="C5" s="30" t="s">
        <v>70</v>
      </c>
      <c r="D5" s="30"/>
      <c r="E5" s="28">
        <v>6</v>
      </c>
      <c r="F5" s="192"/>
      <c r="G5" s="28">
        <v>6</v>
      </c>
      <c r="H5" s="28"/>
      <c r="I5" s="28">
        <f>SUM(I4-G5+H5)</f>
        <v>3051.23</v>
      </c>
      <c r="J5" s="141"/>
      <c r="K5" s="31"/>
      <c r="L5" s="31">
        <v>6</v>
      </c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92"/>
      <c r="AG5" s="155">
        <f t="shared" si="0"/>
        <v>6</v>
      </c>
    </row>
    <row r="6" spans="1:36" ht="15" x14ac:dyDescent="0.25">
      <c r="A6" s="189" t="s">
        <v>139</v>
      </c>
      <c r="B6" s="24"/>
      <c r="C6" s="94" t="s">
        <v>140</v>
      </c>
      <c r="D6" s="190"/>
      <c r="E6" s="28">
        <v>256.39999999999998</v>
      </c>
      <c r="F6" s="107"/>
      <c r="G6" s="28">
        <v>256.39999999999998</v>
      </c>
      <c r="H6" s="28"/>
      <c r="I6" s="28">
        <f>SUM(I5-G6+H6)</f>
        <v>2794.83</v>
      </c>
      <c r="J6" s="141"/>
      <c r="K6" s="31"/>
      <c r="L6" s="31"/>
      <c r="M6" s="31">
        <v>242.4</v>
      </c>
      <c r="N6" s="31">
        <v>14</v>
      </c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92"/>
      <c r="AG6" s="155">
        <f t="shared" si="0"/>
        <v>256.39999999999998</v>
      </c>
      <c r="AI6" s="30"/>
      <c r="AJ6" s="30"/>
    </row>
    <row r="7" spans="1:36" ht="15" x14ac:dyDescent="0.25">
      <c r="A7" s="189" t="s">
        <v>141</v>
      </c>
      <c r="B7" s="106"/>
      <c r="C7" s="94" t="s">
        <v>142</v>
      </c>
      <c r="D7" s="30"/>
      <c r="E7" s="28"/>
      <c r="F7" s="102"/>
      <c r="G7" s="28"/>
      <c r="H7" s="28">
        <v>1064</v>
      </c>
      <c r="I7" s="28">
        <f t="shared" ref="I7:I59" si="1">SUM(I6-G7+H7)</f>
        <v>3858.83</v>
      </c>
      <c r="J7" s="14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176"/>
      <c r="AB7" s="176"/>
      <c r="AC7" s="176"/>
      <c r="AD7" s="176"/>
      <c r="AE7" s="31"/>
      <c r="AF7" s="92"/>
      <c r="AG7" s="155">
        <f t="shared" si="0"/>
        <v>0</v>
      </c>
    </row>
    <row r="8" spans="1:36" ht="15" x14ac:dyDescent="0.25">
      <c r="A8" s="30" t="s">
        <v>143</v>
      </c>
      <c r="B8" s="106"/>
      <c r="C8" s="30" t="s">
        <v>123</v>
      </c>
      <c r="D8" s="30"/>
      <c r="E8" s="28"/>
      <c r="F8" s="102"/>
      <c r="G8" s="28"/>
      <c r="H8" s="28">
        <v>3750</v>
      </c>
      <c r="I8" s="28">
        <f t="shared" si="1"/>
        <v>7608.83</v>
      </c>
      <c r="J8" s="14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176"/>
      <c r="AB8" s="176"/>
      <c r="AC8" s="176"/>
      <c r="AD8" s="176"/>
      <c r="AE8" s="31"/>
      <c r="AF8" s="92"/>
      <c r="AG8" s="155">
        <f t="shared" si="0"/>
        <v>0</v>
      </c>
    </row>
    <row r="9" spans="1:36" ht="15" x14ac:dyDescent="0.25">
      <c r="A9" s="30" t="s">
        <v>144</v>
      </c>
      <c r="B9" s="106"/>
      <c r="C9" s="30" t="s">
        <v>145</v>
      </c>
      <c r="D9" s="30"/>
      <c r="E9" s="28"/>
      <c r="F9" s="107"/>
      <c r="G9" s="28"/>
      <c r="H9" s="28">
        <v>172.84</v>
      </c>
      <c r="I9" s="28">
        <f t="shared" si="1"/>
        <v>7781.67</v>
      </c>
      <c r="J9" s="14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176"/>
      <c r="AB9" s="176"/>
      <c r="AC9" s="176"/>
      <c r="AD9" s="176"/>
      <c r="AE9" s="31"/>
      <c r="AF9" s="92"/>
      <c r="AG9" s="155">
        <f t="shared" si="0"/>
        <v>0</v>
      </c>
    </row>
    <row r="10" spans="1:36" ht="15" x14ac:dyDescent="0.25">
      <c r="A10" s="30" t="s">
        <v>146</v>
      </c>
      <c r="B10" s="106"/>
      <c r="C10" s="30" t="s">
        <v>147</v>
      </c>
      <c r="D10" s="30"/>
      <c r="E10" s="28">
        <v>19.5</v>
      </c>
      <c r="F10" s="107"/>
      <c r="G10" s="28">
        <v>19.5</v>
      </c>
      <c r="H10" s="28"/>
      <c r="I10" s="28">
        <f t="shared" si="1"/>
        <v>7762.17</v>
      </c>
      <c r="J10" s="141"/>
      <c r="K10" s="31"/>
      <c r="L10" s="31">
        <v>19.5</v>
      </c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176"/>
      <c r="AB10" s="176"/>
      <c r="AC10" s="176"/>
      <c r="AD10" s="176"/>
      <c r="AE10" s="31"/>
      <c r="AF10" s="92"/>
      <c r="AG10" s="155">
        <f t="shared" si="0"/>
        <v>19.5</v>
      </c>
    </row>
    <row r="11" spans="1:36" ht="15" x14ac:dyDescent="0.25">
      <c r="A11" s="30" t="s">
        <v>146</v>
      </c>
      <c r="B11" s="106"/>
      <c r="C11" s="94" t="s">
        <v>140</v>
      </c>
      <c r="D11" s="30"/>
      <c r="E11" s="28">
        <v>322.5</v>
      </c>
      <c r="F11" s="107"/>
      <c r="G11" s="28">
        <v>322.5</v>
      </c>
      <c r="H11" s="28"/>
      <c r="I11" s="28">
        <f t="shared" si="1"/>
        <v>7439.67</v>
      </c>
      <c r="J11" s="141"/>
      <c r="K11" s="31"/>
      <c r="L11" s="31"/>
      <c r="M11" s="31">
        <v>291</v>
      </c>
      <c r="N11" s="31">
        <v>31.5</v>
      </c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176"/>
      <c r="AB11" s="176"/>
      <c r="AC11" s="176"/>
      <c r="AD11" s="176"/>
      <c r="AE11" s="31"/>
      <c r="AF11" s="92"/>
      <c r="AG11" s="155">
        <f t="shared" si="0"/>
        <v>322.5</v>
      </c>
    </row>
    <row r="12" spans="1:36" ht="15" x14ac:dyDescent="0.25">
      <c r="A12" s="30" t="s">
        <v>146</v>
      </c>
      <c r="B12" s="106"/>
      <c r="C12" s="30" t="s">
        <v>148</v>
      </c>
      <c r="D12" s="30"/>
      <c r="E12" s="28">
        <v>241</v>
      </c>
      <c r="F12" s="107"/>
      <c r="G12" s="28">
        <v>241</v>
      </c>
      <c r="H12" s="28"/>
      <c r="I12" s="28">
        <f t="shared" si="1"/>
        <v>7198.67</v>
      </c>
      <c r="J12" s="141"/>
      <c r="K12" s="31"/>
      <c r="L12" s="31"/>
      <c r="M12" s="31"/>
      <c r="N12" s="31"/>
      <c r="O12" s="31"/>
      <c r="P12" s="31"/>
      <c r="Q12" s="31">
        <v>241</v>
      </c>
      <c r="R12" s="31"/>
      <c r="S12" s="31"/>
      <c r="T12" s="31"/>
      <c r="U12" s="31"/>
      <c r="V12" s="31"/>
      <c r="W12" s="31"/>
      <c r="X12" s="31"/>
      <c r="Y12" s="31"/>
      <c r="Z12" s="31"/>
      <c r="AA12" s="176"/>
      <c r="AB12" s="176"/>
      <c r="AC12" s="176"/>
      <c r="AD12" s="176"/>
      <c r="AE12" s="31"/>
      <c r="AF12" s="92"/>
      <c r="AG12" s="155">
        <f t="shared" si="0"/>
        <v>241</v>
      </c>
    </row>
    <row r="13" spans="1:36" ht="15" x14ac:dyDescent="0.25">
      <c r="A13" s="30" t="s">
        <v>149</v>
      </c>
      <c r="B13" s="106"/>
      <c r="C13" s="30" t="s">
        <v>150</v>
      </c>
      <c r="D13" s="199">
        <v>141.75</v>
      </c>
      <c r="E13" s="28"/>
      <c r="F13" s="107"/>
      <c r="G13" s="28"/>
      <c r="H13" s="28">
        <v>350</v>
      </c>
      <c r="I13" s="28">
        <f t="shared" si="1"/>
        <v>7548.67</v>
      </c>
      <c r="J13" s="14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176"/>
      <c r="AB13" s="176"/>
      <c r="AC13" s="176"/>
      <c r="AD13" s="176"/>
      <c r="AE13" s="31"/>
      <c r="AF13" s="92"/>
      <c r="AG13" s="155">
        <f t="shared" si="0"/>
        <v>0</v>
      </c>
    </row>
    <row r="14" spans="1:36" ht="15" x14ac:dyDescent="0.25">
      <c r="A14" s="30" t="s">
        <v>151</v>
      </c>
      <c r="B14" s="106"/>
      <c r="C14" s="30" t="s">
        <v>152</v>
      </c>
      <c r="D14" s="30"/>
      <c r="E14" s="28"/>
      <c r="F14" s="107"/>
      <c r="G14" s="28"/>
      <c r="H14" s="28">
        <v>375</v>
      </c>
      <c r="I14" s="28">
        <f t="shared" si="1"/>
        <v>7923.67</v>
      </c>
      <c r="J14" s="156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176"/>
      <c r="AB14" s="176"/>
      <c r="AC14" s="176"/>
      <c r="AD14" s="176"/>
      <c r="AE14" s="31"/>
      <c r="AF14" s="92"/>
      <c r="AG14" s="155">
        <f t="shared" si="0"/>
        <v>0</v>
      </c>
    </row>
    <row r="15" spans="1:36" ht="15" x14ac:dyDescent="0.25">
      <c r="A15" s="30" t="s">
        <v>151</v>
      </c>
      <c r="B15" s="106"/>
      <c r="C15" s="30" t="s">
        <v>70</v>
      </c>
      <c r="D15" s="30"/>
      <c r="E15" s="28">
        <v>19.5</v>
      </c>
      <c r="F15" s="107"/>
      <c r="G15" s="28">
        <v>19.5</v>
      </c>
      <c r="H15" s="28"/>
      <c r="I15" s="28">
        <f t="shared" si="1"/>
        <v>7904.17</v>
      </c>
      <c r="J15" s="156"/>
      <c r="K15" s="31"/>
      <c r="L15" s="31">
        <v>19.5</v>
      </c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176"/>
      <c r="AB15" s="176"/>
      <c r="AC15" s="176"/>
      <c r="AD15" s="176"/>
      <c r="AE15" s="31"/>
      <c r="AF15" s="92"/>
      <c r="AG15" s="155">
        <f t="shared" si="0"/>
        <v>19.5</v>
      </c>
    </row>
    <row r="16" spans="1:36" ht="15" x14ac:dyDescent="0.25">
      <c r="A16" s="30" t="s">
        <v>151</v>
      </c>
      <c r="B16" s="106"/>
      <c r="C16" s="30" t="s">
        <v>153</v>
      </c>
      <c r="D16" s="30"/>
      <c r="E16" s="28">
        <v>162.25</v>
      </c>
      <c r="F16" s="107">
        <v>32.450000000000003</v>
      </c>
      <c r="G16" s="28">
        <v>194.7</v>
      </c>
      <c r="H16" s="28"/>
      <c r="I16" s="28">
        <f t="shared" si="1"/>
        <v>7709.47</v>
      </c>
      <c r="J16" s="156"/>
      <c r="K16" s="31">
        <v>32.450000000000003</v>
      </c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176"/>
      <c r="AB16" s="176"/>
      <c r="AC16" s="176"/>
      <c r="AD16" s="176">
        <v>162.25</v>
      </c>
      <c r="AE16" s="31"/>
      <c r="AF16" s="92"/>
      <c r="AG16" s="155">
        <f t="shared" si="0"/>
        <v>194.7</v>
      </c>
    </row>
    <row r="17" spans="1:36" ht="15" x14ac:dyDescent="0.25">
      <c r="A17" s="30" t="s">
        <v>151</v>
      </c>
      <c r="B17" s="106"/>
      <c r="C17" s="94" t="s">
        <v>140</v>
      </c>
      <c r="D17" s="30"/>
      <c r="E17" s="28">
        <v>255.8</v>
      </c>
      <c r="F17" s="107"/>
      <c r="G17" s="28">
        <v>255.8</v>
      </c>
      <c r="H17" s="28"/>
      <c r="I17" s="28">
        <f t="shared" si="1"/>
        <v>7453.67</v>
      </c>
      <c r="J17" s="156"/>
      <c r="K17" s="31"/>
      <c r="L17" s="31"/>
      <c r="M17" s="31">
        <v>241.8</v>
      </c>
      <c r="N17" s="31">
        <v>14</v>
      </c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0"/>
      <c r="AD17" s="30"/>
      <c r="AE17" s="30"/>
      <c r="AF17" s="92"/>
      <c r="AG17" s="155">
        <f t="shared" si="0"/>
        <v>255.8</v>
      </c>
    </row>
    <row r="18" spans="1:36" ht="15" x14ac:dyDescent="0.25">
      <c r="A18" s="30" t="s">
        <v>151</v>
      </c>
      <c r="B18" s="106"/>
      <c r="C18" s="200" t="s">
        <v>154</v>
      </c>
      <c r="D18" s="30"/>
      <c r="E18" s="28">
        <v>31.5</v>
      </c>
      <c r="F18" s="107"/>
      <c r="G18" s="28">
        <v>31.5</v>
      </c>
      <c r="H18" s="28"/>
      <c r="I18" s="28">
        <f t="shared" si="1"/>
        <v>7422.17</v>
      </c>
      <c r="J18" s="156"/>
      <c r="K18" s="31"/>
      <c r="L18" s="31"/>
      <c r="M18" s="31"/>
      <c r="N18" s="31">
        <v>31.5</v>
      </c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0"/>
      <c r="AD18" s="30"/>
      <c r="AE18" s="30"/>
      <c r="AF18" s="92"/>
      <c r="AG18" s="155">
        <f t="shared" si="0"/>
        <v>31.5</v>
      </c>
    </row>
    <row r="19" spans="1:36" ht="15" x14ac:dyDescent="0.25">
      <c r="A19" s="30" t="s">
        <v>151</v>
      </c>
      <c r="B19" s="106"/>
      <c r="C19" s="200" t="s">
        <v>155</v>
      </c>
      <c r="D19" s="30"/>
      <c r="E19" s="28"/>
      <c r="F19" s="193"/>
      <c r="G19" s="28"/>
      <c r="H19" s="28">
        <v>31.5</v>
      </c>
      <c r="I19" s="28">
        <f t="shared" si="1"/>
        <v>7453.67</v>
      </c>
      <c r="J19" s="156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176"/>
      <c r="AB19" s="176"/>
      <c r="AC19" s="176"/>
      <c r="AD19" s="176"/>
      <c r="AE19" s="31"/>
      <c r="AF19" s="92"/>
      <c r="AG19" s="155">
        <f t="shared" si="0"/>
        <v>0</v>
      </c>
    </row>
    <row r="20" spans="1:36" ht="15" x14ac:dyDescent="0.25">
      <c r="A20" s="201" t="s">
        <v>156</v>
      </c>
      <c r="B20" s="106"/>
      <c r="C20" s="30" t="s">
        <v>126</v>
      </c>
      <c r="D20" s="30"/>
      <c r="E20" s="28">
        <v>60</v>
      </c>
      <c r="F20" s="107"/>
      <c r="G20" s="28">
        <v>60</v>
      </c>
      <c r="H20" s="28"/>
      <c r="I20" s="28">
        <f t="shared" si="1"/>
        <v>7393.67</v>
      </c>
      <c r="J20" s="156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176"/>
      <c r="AB20" s="176">
        <v>60</v>
      </c>
      <c r="AC20" s="176"/>
      <c r="AD20" s="176"/>
      <c r="AE20" s="31"/>
      <c r="AF20" s="92"/>
      <c r="AG20" s="155">
        <f t="shared" si="0"/>
        <v>60</v>
      </c>
    </row>
    <row r="21" spans="1:36" ht="15" x14ac:dyDescent="0.25">
      <c r="A21" s="201" t="s">
        <v>156</v>
      </c>
      <c r="B21" s="106"/>
      <c r="C21" s="30" t="s">
        <v>70</v>
      </c>
      <c r="D21" s="30"/>
      <c r="E21" s="28">
        <v>155.25</v>
      </c>
      <c r="F21" s="107"/>
      <c r="G21" s="28">
        <v>155.25</v>
      </c>
      <c r="H21" s="28"/>
      <c r="I21" s="28">
        <f t="shared" si="1"/>
        <v>7238.42</v>
      </c>
      <c r="J21" s="156"/>
      <c r="K21" s="31"/>
      <c r="L21" s="31">
        <v>155.25</v>
      </c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176"/>
      <c r="AB21" s="176"/>
      <c r="AC21" s="176"/>
      <c r="AD21" s="176"/>
      <c r="AE21" s="31"/>
      <c r="AF21" s="92"/>
      <c r="AG21" s="155">
        <f t="shared" si="0"/>
        <v>155.25</v>
      </c>
    </row>
    <row r="22" spans="1:36" ht="15" x14ac:dyDescent="0.25">
      <c r="A22" s="201" t="s">
        <v>156</v>
      </c>
      <c r="B22" s="106"/>
      <c r="C22" s="94" t="s">
        <v>140</v>
      </c>
      <c r="D22" s="30"/>
      <c r="E22" s="28">
        <v>173.75</v>
      </c>
      <c r="F22" s="107"/>
      <c r="G22" s="28">
        <v>173.75</v>
      </c>
      <c r="H22" s="28"/>
      <c r="I22" s="28">
        <f t="shared" si="1"/>
        <v>7064.67</v>
      </c>
      <c r="J22" s="156"/>
      <c r="K22" s="31"/>
      <c r="L22" s="31"/>
      <c r="M22" s="31">
        <v>155.25</v>
      </c>
      <c r="N22" s="31">
        <v>18.5</v>
      </c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176"/>
      <c r="AB22" s="176"/>
      <c r="AC22" s="176"/>
      <c r="AD22" s="176"/>
      <c r="AE22" s="31"/>
      <c r="AF22" s="92"/>
      <c r="AG22" s="155">
        <f t="shared" si="0"/>
        <v>173.75</v>
      </c>
    </row>
    <row r="23" spans="1:36" ht="15" x14ac:dyDescent="0.25">
      <c r="A23" s="30" t="s">
        <v>157</v>
      </c>
      <c r="B23" s="106"/>
      <c r="C23" s="30" t="s">
        <v>70</v>
      </c>
      <c r="D23" s="30"/>
      <c r="E23" s="28">
        <v>141.75</v>
      </c>
      <c r="F23" s="107"/>
      <c r="G23" s="28">
        <v>141.75</v>
      </c>
      <c r="H23" s="28"/>
      <c r="I23" s="28">
        <f t="shared" si="1"/>
        <v>6922.92</v>
      </c>
      <c r="J23" s="156"/>
      <c r="K23" s="31"/>
      <c r="L23" s="31">
        <v>141.75</v>
      </c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176"/>
      <c r="AB23" s="176"/>
      <c r="AC23" s="176"/>
      <c r="AD23" s="176"/>
      <c r="AE23" s="31"/>
      <c r="AF23" s="92"/>
      <c r="AG23" s="155">
        <f t="shared" si="0"/>
        <v>141.75</v>
      </c>
    </row>
    <row r="24" spans="1:36" ht="15" x14ac:dyDescent="0.25">
      <c r="A24" s="30" t="s">
        <v>157</v>
      </c>
      <c r="B24" s="106"/>
      <c r="C24" s="30" t="s">
        <v>158</v>
      </c>
      <c r="D24" s="30"/>
      <c r="E24" s="28">
        <v>139.69999999999999</v>
      </c>
      <c r="F24" s="107">
        <v>27.97</v>
      </c>
      <c r="G24" s="28">
        <v>167.82</v>
      </c>
      <c r="H24" s="28"/>
      <c r="I24" s="28">
        <f t="shared" si="1"/>
        <v>6755.1</v>
      </c>
      <c r="J24" s="156"/>
      <c r="K24" s="31">
        <v>27.97</v>
      </c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>
        <v>139.85</v>
      </c>
      <c r="Y24" s="31"/>
      <c r="Z24" s="31"/>
      <c r="AA24" s="176"/>
      <c r="AB24" s="176"/>
      <c r="AC24" s="176"/>
      <c r="AD24" s="176"/>
      <c r="AE24" s="31"/>
      <c r="AF24" s="92"/>
      <c r="AG24" s="155">
        <f t="shared" si="0"/>
        <v>167.82</v>
      </c>
    </row>
    <row r="25" spans="1:36" ht="15" x14ac:dyDescent="0.25">
      <c r="A25" s="30" t="s">
        <v>157</v>
      </c>
      <c r="B25" s="106"/>
      <c r="C25" s="94" t="s">
        <v>140</v>
      </c>
      <c r="D25" s="30"/>
      <c r="E25" s="28">
        <v>409.61</v>
      </c>
      <c r="F25" s="107"/>
      <c r="G25" s="28">
        <v>409.61</v>
      </c>
      <c r="H25" s="28"/>
      <c r="I25" s="28">
        <f t="shared" si="1"/>
        <v>6345.4900000000007</v>
      </c>
      <c r="J25" s="143"/>
      <c r="K25" s="31"/>
      <c r="L25" s="31"/>
      <c r="M25" s="31">
        <v>386.11</v>
      </c>
      <c r="N25" s="31">
        <v>23.5</v>
      </c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176"/>
      <c r="AB25" s="176"/>
      <c r="AC25" s="176"/>
      <c r="AD25" s="176"/>
      <c r="AE25" s="31"/>
      <c r="AF25" s="92"/>
      <c r="AG25" s="155">
        <f t="shared" si="0"/>
        <v>409.61</v>
      </c>
    </row>
    <row r="26" spans="1:36" ht="15" x14ac:dyDescent="0.25">
      <c r="A26" s="30" t="s">
        <v>157</v>
      </c>
      <c r="B26" s="106"/>
      <c r="C26" s="30" t="s">
        <v>159</v>
      </c>
      <c r="D26" s="30"/>
      <c r="E26" s="28">
        <v>1564</v>
      </c>
      <c r="F26" s="107">
        <v>312.8</v>
      </c>
      <c r="G26" s="28">
        <v>1876.8</v>
      </c>
      <c r="H26" s="28"/>
      <c r="I26" s="28">
        <f t="shared" si="1"/>
        <v>4468.6900000000005</v>
      </c>
      <c r="J26" s="156"/>
      <c r="K26" s="85">
        <v>312.8</v>
      </c>
      <c r="L26" s="30"/>
      <c r="M26" s="30"/>
      <c r="N26" s="30"/>
      <c r="O26" s="85">
        <v>1564</v>
      </c>
      <c r="P26" s="85"/>
      <c r="Q26" s="85"/>
      <c r="R26" s="85"/>
      <c r="S26" s="85"/>
      <c r="T26" s="85"/>
      <c r="U26" s="85"/>
      <c r="V26" s="85"/>
      <c r="W26" s="85"/>
      <c r="X26" s="85"/>
      <c r="Y26" s="31"/>
      <c r="Z26" s="85"/>
      <c r="AA26" s="177"/>
      <c r="AB26" s="177"/>
      <c r="AC26" s="177"/>
      <c r="AD26" s="177"/>
      <c r="AE26" s="31"/>
      <c r="AF26" s="92"/>
      <c r="AG26" s="155">
        <f t="shared" si="0"/>
        <v>1876.8</v>
      </c>
    </row>
    <row r="27" spans="1:36" ht="15" x14ac:dyDescent="0.25">
      <c r="A27" s="194" t="s">
        <v>160</v>
      </c>
      <c r="B27" s="106"/>
      <c r="C27" s="30" t="s">
        <v>123</v>
      </c>
      <c r="D27" s="30"/>
      <c r="E27" s="28">
        <v>470.91666666666703</v>
      </c>
      <c r="F27" s="107"/>
      <c r="G27" s="28"/>
      <c r="H27" s="28">
        <v>3750</v>
      </c>
      <c r="I27" s="28">
        <f t="shared" si="1"/>
        <v>8218.69</v>
      </c>
      <c r="J27" s="156"/>
      <c r="K27" s="31"/>
      <c r="L27" s="31">
        <v>118.79</v>
      </c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176"/>
      <c r="AB27" s="176"/>
      <c r="AC27" s="176"/>
      <c r="AD27" s="176"/>
      <c r="AE27" s="31"/>
      <c r="AF27" s="92"/>
      <c r="AG27" s="155">
        <f t="shared" si="0"/>
        <v>118.79</v>
      </c>
    </row>
    <row r="28" spans="1:36" ht="15" x14ac:dyDescent="0.25">
      <c r="A28" s="194" t="s">
        <v>161</v>
      </c>
      <c r="B28" s="106"/>
      <c r="C28" s="30" t="s">
        <v>70</v>
      </c>
      <c r="D28" s="30"/>
      <c r="E28" s="28">
        <v>118.79</v>
      </c>
      <c r="F28" s="107"/>
      <c r="G28" s="28">
        <v>118.79</v>
      </c>
      <c r="H28" s="28"/>
      <c r="I28" s="28">
        <f t="shared" si="1"/>
        <v>8099.9000000000005</v>
      </c>
      <c r="J28" s="141"/>
      <c r="K28" s="31"/>
      <c r="L28" s="31"/>
      <c r="M28" s="31">
        <v>472.79</v>
      </c>
      <c r="N28" s="31">
        <v>14</v>
      </c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176"/>
      <c r="AB28" s="176"/>
      <c r="AC28" s="176"/>
      <c r="AD28" s="176"/>
      <c r="AE28" s="31"/>
      <c r="AF28" s="92"/>
      <c r="AG28" s="155">
        <f t="shared" si="0"/>
        <v>486.79</v>
      </c>
    </row>
    <row r="29" spans="1:36" ht="15" x14ac:dyDescent="0.25">
      <c r="A29" s="194" t="s">
        <v>161</v>
      </c>
      <c r="B29" s="106"/>
      <c r="C29" s="94" t="s">
        <v>140</v>
      </c>
      <c r="D29" s="30"/>
      <c r="E29" s="28">
        <v>486.79</v>
      </c>
      <c r="F29" s="144"/>
      <c r="G29" s="28">
        <v>486.79</v>
      </c>
      <c r="H29" s="28"/>
      <c r="I29" s="28">
        <f t="shared" si="1"/>
        <v>7613.1100000000006</v>
      </c>
      <c r="J29" s="14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176"/>
      <c r="AB29" s="176"/>
      <c r="AC29" s="176"/>
      <c r="AD29" s="176"/>
      <c r="AE29" s="31"/>
      <c r="AF29" s="92"/>
      <c r="AG29" s="155">
        <f t="shared" si="0"/>
        <v>0</v>
      </c>
    </row>
    <row r="30" spans="1:36" s="30" customFormat="1" ht="15" x14ac:dyDescent="0.25">
      <c r="A30" s="194" t="s">
        <v>162</v>
      </c>
      <c r="B30" s="106"/>
      <c r="C30" s="183" t="s">
        <v>158</v>
      </c>
      <c r="D30" s="30" t="s">
        <v>122</v>
      </c>
      <c r="E30" s="28">
        <v>200</v>
      </c>
      <c r="F30" s="107"/>
      <c r="G30" s="28">
        <v>200</v>
      </c>
      <c r="I30" s="28">
        <f t="shared" si="1"/>
        <v>7413.1100000000006</v>
      </c>
      <c r="J30" s="141"/>
      <c r="Y30" s="31"/>
      <c r="Z30" s="30">
        <v>200</v>
      </c>
      <c r="AA30" s="178"/>
      <c r="AB30" s="178"/>
      <c r="AC30" s="178"/>
      <c r="AD30" s="178"/>
      <c r="AF30" s="180"/>
      <c r="AG30" s="155">
        <f t="shared" si="0"/>
        <v>200</v>
      </c>
      <c r="AI30"/>
      <c r="AJ30"/>
    </row>
    <row r="31" spans="1:36" ht="15" x14ac:dyDescent="0.25">
      <c r="A31" s="194" t="s">
        <v>162</v>
      </c>
      <c r="B31" s="158"/>
      <c r="C31" s="30" t="s">
        <v>70</v>
      </c>
      <c r="D31" s="157"/>
      <c r="E31" s="28">
        <v>77</v>
      </c>
      <c r="F31" s="107"/>
      <c r="G31" s="28">
        <v>77</v>
      </c>
      <c r="H31" s="159"/>
      <c r="I31" s="28">
        <f t="shared" si="1"/>
        <v>7336.1100000000006</v>
      </c>
      <c r="J31" s="141"/>
      <c r="K31" s="160"/>
      <c r="L31" s="160">
        <v>77</v>
      </c>
      <c r="M31" s="160"/>
      <c r="N31" s="160"/>
      <c r="O31" s="160"/>
      <c r="P31" s="160"/>
      <c r="Q31" s="160"/>
      <c r="R31" s="160"/>
      <c r="S31" s="160"/>
      <c r="T31" s="160"/>
      <c r="U31" s="160"/>
      <c r="V31" s="160"/>
      <c r="W31" s="160"/>
      <c r="X31" s="160"/>
      <c r="Y31" s="85"/>
      <c r="Z31" s="160"/>
      <c r="AA31" s="179"/>
      <c r="AB31" s="179"/>
      <c r="AC31" s="179"/>
      <c r="AD31" s="179"/>
      <c r="AE31" s="31"/>
      <c r="AF31" s="92"/>
      <c r="AG31" s="155">
        <f t="shared" si="0"/>
        <v>77</v>
      </c>
    </row>
    <row r="32" spans="1:36" ht="15" x14ac:dyDescent="0.25">
      <c r="A32" s="194" t="s">
        <v>162</v>
      </c>
      <c r="B32" s="106"/>
      <c r="C32" s="94" t="s">
        <v>140</v>
      </c>
      <c r="D32" s="30"/>
      <c r="E32" s="28">
        <v>321.63</v>
      </c>
      <c r="F32" s="107"/>
      <c r="G32" s="28">
        <v>321.63</v>
      </c>
      <c r="H32" s="28"/>
      <c r="I32" s="28">
        <f t="shared" si="1"/>
        <v>7014.4800000000005</v>
      </c>
      <c r="J32" s="141"/>
      <c r="K32" s="31"/>
      <c r="L32" s="31"/>
      <c r="M32" s="31">
        <v>307.63</v>
      </c>
      <c r="N32" s="31">
        <v>14</v>
      </c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176"/>
      <c r="AB32" s="176">
        <v>60</v>
      </c>
      <c r="AC32" s="176"/>
      <c r="AD32" s="176"/>
      <c r="AE32" s="31"/>
      <c r="AF32" s="92"/>
      <c r="AG32" s="155">
        <f t="shared" si="0"/>
        <v>381.63</v>
      </c>
    </row>
    <row r="33" spans="1:33" ht="15" x14ac:dyDescent="0.25">
      <c r="A33" s="194" t="s">
        <v>163</v>
      </c>
      <c r="B33" s="106"/>
      <c r="C33" s="191" t="s">
        <v>126</v>
      </c>
      <c r="D33" s="30"/>
      <c r="E33" s="28">
        <v>60</v>
      </c>
      <c r="F33" s="107"/>
      <c r="G33" s="28">
        <v>60</v>
      </c>
      <c r="H33" s="28"/>
      <c r="I33" s="28">
        <f t="shared" si="1"/>
        <v>6954.4800000000005</v>
      </c>
      <c r="J33" s="14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176"/>
      <c r="AB33" s="176"/>
      <c r="AC33" s="176"/>
      <c r="AD33" s="176"/>
      <c r="AE33" s="31"/>
      <c r="AF33" s="92"/>
      <c r="AG33" s="155">
        <f t="shared" si="0"/>
        <v>0</v>
      </c>
    </row>
    <row r="34" spans="1:33" ht="15" x14ac:dyDescent="0.25">
      <c r="A34" s="194" t="s">
        <v>163</v>
      </c>
      <c r="B34" s="106"/>
      <c r="C34" s="191" t="s">
        <v>70</v>
      </c>
      <c r="D34" s="30"/>
      <c r="E34" s="28">
        <v>101.4</v>
      </c>
      <c r="F34" s="144"/>
      <c r="G34" s="28">
        <v>101.4</v>
      </c>
      <c r="H34" s="28"/>
      <c r="I34" s="28">
        <f t="shared" si="1"/>
        <v>6853.0800000000008</v>
      </c>
      <c r="J34" s="141"/>
      <c r="K34" s="31"/>
      <c r="L34" s="31">
        <v>101.4</v>
      </c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176"/>
      <c r="AB34" s="176"/>
      <c r="AC34" s="176"/>
      <c r="AD34" s="176"/>
      <c r="AE34" s="31"/>
      <c r="AF34" s="92"/>
      <c r="AG34" s="155">
        <f t="shared" si="0"/>
        <v>101.4</v>
      </c>
    </row>
    <row r="35" spans="1:33" ht="15" x14ac:dyDescent="0.25">
      <c r="A35" s="194" t="s">
        <v>163</v>
      </c>
      <c r="B35" s="106"/>
      <c r="C35" s="30" t="s">
        <v>140</v>
      </c>
      <c r="D35" s="30"/>
      <c r="E35" s="28">
        <v>420.23</v>
      </c>
      <c r="F35" s="107"/>
      <c r="G35" s="28">
        <v>420.23</v>
      </c>
      <c r="H35" s="28"/>
      <c r="I35" s="28">
        <f t="shared" si="1"/>
        <v>6432.85</v>
      </c>
      <c r="J35" s="141"/>
      <c r="K35" s="31"/>
      <c r="L35" s="31"/>
      <c r="M35" s="31">
        <v>406.23</v>
      </c>
      <c r="N35" s="31">
        <v>14</v>
      </c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176"/>
      <c r="AB35" s="176"/>
      <c r="AC35" s="176"/>
      <c r="AD35" s="176"/>
      <c r="AE35" s="31"/>
      <c r="AF35" s="92"/>
      <c r="AG35" s="155">
        <f t="shared" si="0"/>
        <v>420.23</v>
      </c>
    </row>
    <row r="36" spans="1:33" ht="15" x14ac:dyDescent="0.25">
      <c r="A36" s="194" t="s">
        <v>164</v>
      </c>
      <c r="B36" s="106"/>
      <c r="C36" s="191" t="s">
        <v>70</v>
      </c>
      <c r="D36" s="30"/>
      <c r="E36" s="28">
        <v>159.19999999999999</v>
      </c>
      <c r="F36" s="107"/>
      <c r="G36" s="28">
        <v>159.19999999999999</v>
      </c>
      <c r="H36" s="28"/>
      <c r="I36" s="28">
        <f t="shared" si="1"/>
        <v>6273.6500000000005</v>
      </c>
      <c r="J36" s="141"/>
      <c r="K36" s="31"/>
      <c r="L36" s="202">
        <v>159.19999999999999</v>
      </c>
      <c r="M36" s="85"/>
      <c r="N36" s="85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176"/>
      <c r="AB36" s="176"/>
      <c r="AC36" s="176"/>
      <c r="AD36" s="176"/>
      <c r="AE36" s="31"/>
      <c r="AF36" s="92"/>
      <c r="AG36" s="155">
        <f t="shared" ref="AG36:AG55" si="2">SUM(K36:AE36)</f>
        <v>159.19999999999999</v>
      </c>
    </row>
    <row r="37" spans="1:33" ht="15" x14ac:dyDescent="0.25">
      <c r="A37" s="194" t="s">
        <v>164</v>
      </c>
      <c r="B37" s="106"/>
      <c r="C37" s="30" t="s">
        <v>140</v>
      </c>
      <c r="D37" s="30"/>
      <c r="E37" s="28">
        <v>650.4</v>
      </c>
      <c r="F37" s="107"/>
      <c r="G37" s="28">
        <v>650.4</v>
      </c>
      <c r="H37" s="28"/>
      <c r="I37" s="28">
        <f t="shared" si="1"/>
        <v>5623.2500000000009</v>
      </c>
      <c r="J37" s="141"/>
      <c r="K37" s="31"/>
      <c r="L37" s="31"/>
      <c r="M37" s="31">
        <v>636.4</v>
      </c>
      <c r="N37" s="31">
        <v>14</v>
      </c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176"/>
      <c r="AB37" s="176"/>
      <c r="AC37" s="176"/>
      <c r="AD37" s="176"/>
      <c r="AE37" s="31"/>
      <c r="AF37" s="92"/>
      <c r="AG37" s="155">
        <f t="shared" si="2"/>
        <v>650.4</v>
      </c>
    </row>
    <row r="38" spans="1:33" ht="15" x14ac:dyDescent="0.25">
      <c r="A38" s="194" t="s">
        <v>165</v>
      </c>
      <c r="B38" s="106"/>
      <c r="C38" s="94" t="s">
        <v>166</v>
      </c>
      <c r="D38" s="30"/>
      <c r="E38" s="28">
        <v>200</v>
      </c>
      <c r="F38" s="28"/>
      <c r="G38" s="28">
        <v>200</v>
      </c>
      <c r="H38" s="28"/>
      <c r="I38" s="28">
        <f t="shared" si="1"/>
        <v>5423.2500000000009</v>
      </c>
      <c r="J38" s="14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176">
        <v>200</v>
      </c>
      <c r="AA38" s="176"/>
      <c r="AB38" s="176"/>
      <c r="AC38" s="176"/>
      <c r="AD38" s="176"/>
      <c r="AE38" s="31"/>
      <c r="AF38" s="92"/>
      <c r="AG38" s="155">
        <f t="shared" si="2"/>
        <v>200</v>
      </c>
    </row>
    <row r="39" spans="1:33" ht="15" x14ac:dyDescent="0.25">
      <c r="A39" s="194" t="s">
        <v>165</v>
      </c>
      <c r="B39" s="106"/>
      <c r="C39" s="30" t="s">
        <v>127</v>
      </c>
      <c r="D39" s="30"/>
      <c r="E39" s="28">
        <v>408.26</v>
      </c>
      <c r="F39" s="107">
        <v>81.650000000000006</v>
      </c>
      <c r="G39" s="28">
        <v>489.91</v>
      </c>
      <c r="H39" s="28"/>
      <c r="I39" s="28">
        <f t="shared" si="1"/>
        <v>4933.3400000000011</v>
      </c>
      <c r="J39" s="141"/>
      <c r="K39" s="31">
        <v>81.650000000000006</v>
      </c>
      <c r="L39" s="31"/>
      <c r="M39" s="31"/>
      <c r="N39" s="31"/>
      <c r="O39" s="31"/>
      <c r="P39" s="31"/>
      <c r="Q39" s="31"/>
      <c r="R39" s="31">
        <v>408.26</v>
      </c>
      <c r="S39" s="31"/>
      <c r="T39" s="31"/>
      <c r="U39" s="31"/>
      <c r="V39" s="31"/>
      <c r="W39" s="31"/>
      <c r="X39" s="31"/>
      <c r="Y39" s="31"/>
      <c r="Z39" s="31"/>
      <c r="AA39" s="176"/>
      <c r="AB39" s="176"/>
      <c r="AC39" s="176"/>
      <c r="AD39" s="176"/>
      <c r="AE39" s="31"/>
      <c r="AF39" s="92"/>
      <c r="AG39" s="155">
        <f t="shared" si="2"/>
        <v>489.90999999999997</v>
      </c>
    </row>
    <row r="40" spans="1:33" ht="15" x14ac:dyDescent="0.25">
      <c r="A40" s="194" t="s">
        <v>165</v>
      </c>
      <c r="B40" s="106"/>
      <c r="C40" s="30" t="s">
        <v>70</v>
      </c>
      <c r="D40" s="30"/>
      <c r="E40" s="28">
        <v>79.599999999999994</v>
      </c>
      <c r="F40" s="107"/>
      <c r="G40" s="28">
        <v>79.599999999999994</v>
      </c>
      <c r="H40" s="28"/>
      <c r="I40" s="28">
        <f t="shared" si="1"/>
        <v>4853.7400000000007</v>
      </c>
      <c r="J40" s="141"/>
      <c r="K40" s="31"/>
      <c r="L40" s="31">
        <v>79.599999999999994</v>
      </c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176"/>
      <c r="AB40" s="176"/>
      <c r="AC40" s="176"/>
      <c r="AD40" s="176"/>
      <c r="AE40" s="31"/>
      <c r="AF40" s="92"/>
      <c r="AG40" s="155">
        <f t="shared" si="2"/>
        <v>79.599999999999994</v>
      </c>
    </row>
    <row r="41" spans="1:33" ht="15" x14ac:dyDescent="0.25">
      <c r="A41" s="194" t="s">
        <v>165</v>
      </c>
      <c r="B41" s="106"/>
      <c r="C41" s="30" t="s">
        <v>140</v>
      </c>
      <c r="D41" s="30"/>
      <c r="E41" s="28">
        <v>332.2</v>
      </c>
      <c r="F41" s="107"/>
      <c r="G41" s="28">
        <v>332.2</v>
      </c>
      <c r="H41" s="28"/>
      <c r="I41" s="28">
        <f t="shared" si="1"/>
        <v>4521.5400000000009</v>
      </c>
      <c r="J41" s="141"/>
      <c r="K41" s="31"/>
      <c r="L41" s="31"/>
      <c r="M41" s="31">
        <v>318.2</v>
      </c>
      <c r="N41" s="31">
        <v>14</v>
      </c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176"/>
      <c r="AB41" s="176"/>
      <c r="AC41" s="176"/>
      <c r="AD41" s="176"/>
      <c r="AE41" s="31"/>
      <c r="AF41" s="92"/>
      <c r="AG41" s="155">
        <f t="shared" si="2"/>
        <v>332.2</v>
      </c>
    </row>
    <row r="42" spans="1:33" ht="15" x14ac:dyDescent="0.25">
      <c r="A42" s="194" t="s">
        <v>165</v>
      </c>
      <c r="B42" s="106"/>
      <c r="C42" s="30" t="s">
        <v>159</v>
      </c>
      <c r="D42" s="30"/>
      <c r="E42" s="28">
        <v>466</v>
      </c>
      <c r="F42" s="107">
        <v>93.2</v>
      </c>
      <c r="G42" s="28">
        <v>559.20000000000005</v>
      </c>
      <c r="H42" s="28"/>
      <c r="I42" s="28">
        <f t="shared" si="1"/>
        <v>3962.3400000000011</v>
      </c>
      <c r="J42" s="141"/>
      <c r="K42" s="31">
        <v>93.2</v>
      </c>
      <c r="L42" s="31"/>
      <c r="M42" s="31"/>
      <c r="N42" s="31"/>
      <c r="O42" s="31">
        <v>466</v>
      </c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176"/>
      <c r="AB42" s="176"/>
      <c r="AC42" s="176"/>
      <c r="AD42" s="176"/>
      <c r="AE42" s="31"/>
      <c r="AF42" s="92"/>
      <c r="AG42" s="155">
        <f t="shared" si="2"/>
        <v>559.20000000000005</v>
      </c>
    </row>
    <row r="43" spans="1:33" ht="15" x14ac:dyDescent="0.25">
      <c r="A43" s="194" t="s">
        <v>169</v>
      </c>
      <c r="B43" s="106"/>
      <c r="C43" s="30" t="s">
        <v>170</v>
      </c>
      <c r="D43" s="30"/>
      <c r="E43" s="28">
        <v>200</v>
      </c>
      <c r="F43" s="107"/>
      <c r="G43" s="28">
        <v>200</v>
      </c>
      <c r="H43" s="28"/>
      <c r="I43" s="28">
        <f t="shared" si="1"/>
        <v>3762.3400000000011</v>
      </c>
      <c r="J43" s="14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176"/>
      <c r="AB43" s="176"/>
      <c r="AC43" s="176"/>
      <c r="AD43" s="176"/>
      <c r="AE43" s="31"/>
      <c r="AF43" s="92"/>
      <c r="AG43" s="155">
        <f t="shared" si="2"/>
        <v>0</v>
      </c>
    </row>
    <row r="44" spans="1:33" ht="15" x14ac:dyDescent="0.25">
      <c r="A44" s="194" t="s">
        <v>171</v>
      </c>
      <c r="B44" s="106"/>
      <c r="C44" s="94" t="s">
        <v>128</v>
      </c>
      <c r="D44" s="30"/>
      <c r="E44" s="28">
        <v>47</v>
      </c>
      <c r="F44" s="107"/>
      <c r="G44" s="28">
        <v>47</v>
      </c>
      <c r="H44" s="28"/>
      <c r="I44" s="28">
        <f t="shared" si="1"/>
        <v>3715.3400000000011</v>
      </c>
      <c r="J44" s="14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>
        <v>200</v>
      </c>
      <c r="W44" s="31"/>
      <c r="X44" s="31"/>
      <c r="Y44" s="31"/>
      <c r="Z44" s="31"/>
      <c r="AA44" s="176"/>
      <c r="AB44" s="176"/>
      <c r="AC44" s="176"/>
      <c r="AD44" s="176"/>
      <c r="AE44" s="31"/>
      <c r="AF44" s="92"/>
      <c r="AG44" s="155">
        <f t="shared" si="2"/>
        <v>200</v>
      </c>
    </row>
    <row r="45" spans="1:33" ht="15" x14ac:dyDescent="0.25">
      <c r="A45" s="205" t="s">
        <v>172</v>
      </c>
      <c r="B45" s="106"/>
      <c r="C45" s="94" t="s">
        <v>173</v>
      </c>
      <c r="D45" s="30"/>
      <c r="E45" s="28">
        <v>0</v>
      </c>
      <c r="F45" s="107"/>
      <c r="G45" s="206">
        <v>0</v>
      </c>
      <c r="H45" s="28">
        <v>222</v>
      </c>
      <c r="I45" s="28">
        <f t="shared" si="1"/>
        <v>3937.3400000000011</v>
      </c>
      <c r="J45" s="14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176"/>
      <c r="AB45" s="176"/>
      <c r="AC45" s="176"/>
      <c r="AD45" s="176"/>
      <c r="AE45" s="31">
        <v>47</v>
      </c>
      <c r="AF45" s="92"/>
      <c r="AG45" s="155">
        <f t="shared" si="2"/>
        <v>47</v>
      </c>
    </row>
    <row r="46" spans="1:33" ht="15" x14ac:dyDescent="0.25">
      <c r="A46" s="194" t="s">
        <v>172</v>
      </c>
      <c r="B46" s="106"/>
      <c r="C46" s="30" t="s">
        <v>174</v>
      </c>
      <c r="D46" s="30"/>
      <c r="E46" s="28">
        <v>4.25</v>
      </c>
      <c r="F46" s="107"/>
      <c r="G46" s="28">
        <v>4.25</v>
      </c>
      <c r="H46" s="28"/>
      <c r="I46" s="28">
        <f t="shared" si="1"/>
        <v>3933.0900000000011</v>
      </c>
      <c r="J46" s="14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>
        <v>4.25</v>
      </c>
      <c r="Z46" s="31"/>
      <c r="AA46" s="176"/>
      <c r="AB46" s="176"/>
      <c r="AC46" s="176"/>
      <c r="AD46" s="176"/>
      <c r="AE46" s="31"/>
      <c r="AF46" s="92"/>
      <c r="AG46" s="155">
        <f t="shared" si="2"/>
        <v>4.25</v>
      </c>
    </row>
    <row r="47" spans="1:33" ht="15" x14ac:dyDescent="0.25">
      <c r="A47" s="194" t="s">
        <v>175</v>
      </c>
      <c r="B47" s="106"/>
      <c r="C47" s="30" t="s">
        <v>176</v>
      </c>
      <c r="D47" s="30"/>
      <c r="E47" s="28">
        <v>0</v>
      </c>
      <c r="F47" s="107"/>
      <c r="G47" s="28">
        <v>0</v>
      </c>
      <c r="H47" s="28">
        <v>250</v>
      </c>
      <c r="I47" s="28">
        <f t="shared" si="1"/>
        <v>4183.0900000000011</v>
      </c>
      <c r="J47" s="14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176"/>
      <c r="AB47" s="176"/>
      <c r="AC47" s="176"/>
      <c r="AD47" s="176"/>
      <c r="AE47" s="31"/>
      <c r="AF47" s="92"/>
      <c r="AG47" s="155">
        <f t="shared" si="2"/>
        <v>0</v>
      </c>
    </row>
    <row r="48" spans="1:33" ht="15" x14ac:dyDescent="0.25">
      <c r="A48" s="194"/>
      <c r="B48" s="106"/>
      <c r="C48" s="94"/>
      <c r="D48" s="30"/>
      <c r="E48" s="28"/>
      <c r="F48" s="107"/>
      <c r="G48" s="28"/>
      <c r="H48" s="28"/>
      <c r="I48" s="28">
        <f t="shared" si="1"/>
        <v>4183.0900000000011</v>
      </c>
      <c r="J48" s="14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176"/>
      <c r="AB48" s="176"/>
      <c r="AC48" s="176"/>
      <c r="AD48" s="176"/>
      <c r="AE48" s="31"/>
      <c r="AF48" s="92"/>
      <c r="AG48" s="155">
        <f t="shared" si="2"/>
        <v>0</v>
      </c>
    </row>
    <row r="49" spans="1:33" ht="15" x14ac:dyDescent="0.25">
      <c r="A49" s="194"/>
      <c r="B49" s="106"/>
      <c r="C49" s="30"/>
      <c r="D49" s="30"/>
      <c r="E49" s="28"/>
      <c r="F49" s="107"/>
      <c r="G49" s="28"/>
      <c r="H49" s="28"/>
      <c r="I49" s="28">
        <f t="shared" si="1"/>
        <v>4183.0900000000011</v>
      </c>
      <c r="J49" s="14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176"/>
      <c r="AB49" s="176"/>
      <c r="AC49" s="176"/>
      <c r="AD49" s="176"/>
      <c r="AE49" s="31"/>
      <c r="AF49" s="92"/>
      <c r="AG49" s="155">
        <f t="shared" si="2"/>
        <v>0</v>
      </c>
    </row>
    <row r="50" spans="1:33" ht="15" x14ac:dyDescent="0.25">
      <c r="A50" s="194"/>
      <c r="B50" s="106"/>
      <c r="C50" s="191"/>
      <c r="D50" s="30"/>
      <c r="E50" s="28"/>
      <c r="F50" s="107"/>
      <c r="G50" s="28"/>
      <c r="H50" s="28"/>
      <c r="I50" s="28">
        <f t="shared" si="1"/>
        <v>4183.0900000000011</v>
      </c>
      <c r="J50" s="108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176"/>
      <c r="AB50" s="176"/>
      <c r="AC50" s="176"/>
      <c r="AD50" s="176"/>
      <c r="AE50" s="31"/>
      <c r="AF50" s="92"/>
      <c r="AG50" s="155">
        <f t="shared" si="2"/>
        <v>0</v>
      </c>
    </row>
    <row r="51" spans="1:33" ht="15" x14ac:dyDescent="0.25">
      <c r="A51" s="194"/>
      <c r="B51" s="106"/>
      <c r="C51" s="30"/>
      <c r="D51" s="30"/>
      <c r="E51" s="28"/>
      <c r="F51" s="107"/>
      <c r="G51" s="28"/>
      <c r="H51" s="28"/>
      <c r="I51" s="28">
        <f t="shared" si="1"/>
        <v>4183.0900000000011</v>
      </c>
      <c r="J51" s="108"/>
      <c r="K51" s="31"/>
      <c r="L51" s="31"/>
      <c r="M51" s="31"/>
      <c r="N51" s="31"/>
      <c r="O51" s="31"/>
      <c r="P51" s="31"/>
      <c r="R51" s="31"/>
      <c r="S51" s="31"/>
      <c r="T51" s="31"/>
      <c r="U51" s="31"/>
      <c r="V51" s="31"/>
      <c r="W51" s="31"/>
      <c r="X51" s="31"/>
      <c r="Y51" s="31"/>
      <c r="Z51" s="31"/>
      <c r="AA51" s="176"/>
      <c r="AB51" s="176"/>
      <c r="AC51" s="176"/>
      <c r="AD51" s="176"/>
      <c r="AE51" s="31"/>
      <c r="AF51" s="92"/>
      <c r="AG51" s="155">
        <f t="shared" si="2"/>
        <v>0</v>
      </c>
    </row>
    <row r="52" spans="1:33" ht="15" x14ac:dyDescent="0.25">
      <c r="A52" s="194"/>
      <c r="B52" s="106"/>
      <c r="C52" s="94"/>
      <c r="D52" s="30"/>
      <c r="E52" s="28"/>
      <c r="F52" s="107"/>
      <c r="G52" s="28"/>
      <c r="H52" s="28"/>
      <c r="I52" s="28">
        <f t="shared" si="1"/>
        <v>4183.0900000000011</v>
      </c>
      <c r="J52" s="108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176"/>
      <c r="AB52" s="176"/>
      <c r="AE52" s="31"/>
      <c r="AF52" s="92"/>
      <c r="AG52" s="155">
        <f t="shared" si="2"/>
        <v>0</v>
      </c>
    </row>
    <row r="53" spans="1:33" ht="15" x14ac:dyDescent="0.25">
      <c r="A53" s="194"/>
      <c r="B53" s="106"/>
      <c r="C53" s="30"/>
      <c r="D53" s="30"/>
      <c r="E53" s="28"/>
      <c r="F53" s="107"/>
      <c r="G53" s="28"/>
      <c r="H53" s="28"/>
      <c r="I53" s="28">
        <f t="shared" si="1"/>
        <v>4183.0900000000011</v>
      </c>
      <c r="J53" s="108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176"/>
      <c r="AB53" s="176"/>
      <c r="AC53" s="176"/>
      <c r="AD53" s="176"/>
      <c r="AE53" s="31"/>
      <c r="AF53" s="92"/>
      <c r="AG53" s="155">
        <f t="shared" si="2"/>
        <v>0</v>
      </c>
    </row>
    <row r="54" spans="1:33" ht="15" x14ac:dyDescent="0.25">
      <c r="A54" s="194"/>
      <c r="B54" s="106"/>
      <c r="C54" s="94"/>
      <c r="D54" s="30"/>
      <c r="E54" s="28"/>
      <c r="F54" s="107"/>
      <c r="G54" s="28"/>
      <c r="H54" s="28"/>
      <c r="I54" s="28">
        <f t="shared" si="1"/>
        <v>4183.0900000000011</v>
      </c>
      <c r="J54" s="108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176"/>
      <c r="AB54" s="176"/>
      <c r="AC54" s="176"/>
      <c r="AD54" s="176"/>
      <c r="AE54" s="31"/>
      <c r="AF54" s="92"/>
      <c r="AG54" s="155">
        <f t="shared" si="2"/>
        <v>0</v>
      </c>
    </row>
    <row r="55" spans="1:33" ht="15" x14ac:dyDescent="0.25">
      <c r="A55" s="194"/>
      <c r="B55" s="106"/>
      <c r="C55" s="30"/>
      <c r="D55" s="30"/>
      <c r="E55" s="28"/>
      <c r="F55" s="107"/>
      <c r="G55" s="28"/>
      <c r="H55" s="28"/>
      <c r="I55" s="28">
        <f t="shared" si="1"/>
        <v>4183.0900000000011</v>
      </c>
      <c r="J55" s="108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176"/>
      <c r="AB55" s="176"/>
      <c r="AC55" s="176"/>
      <c r="AD55" s="176"/>
      <c r="AE55" s="31"/>
      <c r="AF55" s="92"/>
      <c r="AG55" s="155">
        <f t="shared" si="2"/>
        <v>0</v>
      </c>
    </row>
    <row r="56" spans="1:33" ht="15" x14ac:dyDescent="0.25">
      <c r="A56" s="194"/>
      <c r="B56" s="106"/>
      <c r="C56" s="30"/>
      <c r="D56" s="30"/>
      <c r="E56" s="28"/>
      <c r="F56" s="107"/>
      <c r="G56" s="28"/>
      <c r="H56" s="28"/>
      <c r="I56" s="28">
        <f t="shared" si="1"/>
        <v>4183.0900000000011</v>
      </c>
      <c r="J56" s="108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176"/>
      <c r="AB56" s="176"/>
      <c r="AC56" s="176"/>
      <c r="AD56" s="176"/>
      <c r="AE56" s="31"/>
      <c r="AF56" s="92"/>
      <c r="AG56" s="155">
        <v>9</v>
      </c>
    </row>
    <row r="57" spans="1:33" ht="15" x14ac:dyDescent="0.25">
      <c r="A57" s="194"/>
      <c r="B57" s="106"/>
      <c r="C57" s="30"/>
      <c r="D57" s="30"/>
      <c r="E57" s="28"/>
      <c r="F57" s="107"/>
      <c r="G57" s="28"/>
      <c r="H57" s="28"/>
      <c r="I57" s="28">
        <f t="shared" si="1"/>
        <v>4183.0900000000011</v>
      </c>
      <c r="J57" s="108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176"/>
      <c r="AB57" s="176"/>
      <c r="AC57" s="176"/>
      <c r="AD57" s="176"/>
      <c r="AE57" s="31"/>
      <c r="AF57" s="92"/>
      <c r="AG57" s="155">
        <f>SUM(K57:AE57)</f>
        <v>0</v>
      </c>
    </row>
    <row r="58" spans="1:33" ht="15" x14ac:dyDescent="0.25">
      <c r="A58" s="194"/>
      <c r="B58" s="106"/>
      <c r="C58" s="30"/>
      <c r="D58" s="30"/>
      <c r="E58" s="28"/>
      <c r="F58" s="107"/>
      <c r="G58" s="28"/>
      <c r="H58" s="28"/>
      <c r="I58" s="28">
        <f t="shared" si="1"/>
        <v>4183.0900000000011</v>
      </c>
      <c r="J58" s="108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176"/>
      <c r="AB58" s="176"/>
      <c r="AC58" s="176"/>
      <c r="AD58" s="176"/>
      <c r="AE58" s="31"/>
      <c r="AF58" s="92"/>
      <c r="AG58" s="155">
        <f>SUM(K58:AE58)</f>
        <v>0</v>
      </c>
    </row>
    <row r="59" spans="1:33" ht="15" x14ac:dyDescent="0.25">
      <c r="A59" s="30"/>
      <c r="B59" s="106"/>
      <c r="C59" s="30"/>
      <c r="D59" s="30"/>
      <c r="E59" s="28"/>
      <c r="F59" s="144"/>
      <c r="G59" s="28"/>
      <c r="H59" s="28"/>
      <c r="I59" s="28">
        <f t="shared" si="1"/>
        <v>4183.0900000000011</v>
      </c>
      <c r="J59" s="14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176"/>
      <c r="AB59" s="176"/>
      <c r="AC59" s="176"/>
      <c r="AD59" s="176"/>
      <c r="AE59" s="31"/>
      <c r="AF59" s="92"/>
      <c r="AG59" s="155">
        <f>SUM(K60:AE60)</f>
        <v>8839.48</v>
      </c>
    </row>
    <row r="60" spans="1:33" ht="15" x14ac:dyDescent="0.25">
      <c r="A60" s="30"/>
      <c r="B60" s="106"/>
      <c r="C60" s="30"/>
      <c r="D60" s="30" t="s">
        <v>114</v>
      </c>
      <c r="E60" s="28">
        <f>SUM(E4:E59)</f>
        <v>8762.1766666666663</v>
      </c>
      <c r="F60" s="28">
        <f>SUM(F4:F59)</f>
        <v>548.07000000000005</v>
      </c>
      <c r="G60" s="28">
        <f>SUM(G4:G59)</f>
        <v>8839.48</v>
      </c>
      <c r="H60" s="28">
        <f>SUM(H4:H59)</f>
        <v>9965.34</v>
      </c>
      <c r="I60" s="28"/>
      <c r="J60" s="108" t="s">
        <v>115</v>
      </c>
      <c r="K60" s="31">
        <f t="shared" ref="K60:AC60" si="3">SUM(K5:K59)</f>
        <v>548.07000000000005</v>
      </c>
      <c r="L60" s="31">
        <f t="shared" si="3"/>
        <v>877.9899999999999</v>
      </c>
      <c r="M60" s="31">
        <f t="shared" si="3"/>
        <v>3457.81</v>
      </c>
      <c r="N60" s="31">
        <f t="shared" si="3"/>
        <v>203</v>
      </c>
      <c r="O60" s="31">
        <f t="shared" si="3"/>
        <v>2030</v>
      </c>
      <c r="P60" s="31">
        <f t="shared" si="3"/>
        <v>0</v>
      </c>
      <c r="Q60" s="31">
        <f t="shared" si="3"/>
        <v>241</v>
      </c>
      <c r="R60" s="31">
        <f t="shared" si="3"/>
        <v>408.26</v>
      </c>
      <c r="S60" s="31">
        <f t="shared" si="3"/>
        <v>0</v>
      </c>
      <c r="T60" s="31">
        <f t="shared" si="3"/>
        <v>0</v>
      </c>
      <c r="U60" s="31">
        <f t="shared" si="3"/>
        <v>0</v>
      </c>
      <c r="V60" s="31">
        <f t="shared" si="3"/>
        <v>200</v>
      </c>
      <c r="W60" s="31">
        <f t="shared" si="3"/>
        <v>0</v>
      </c>
      <c r="X60" s="31">
        <f t="shared" si="3"/>
        <v>139.85</v>
      </c>
      <c r="Y60" s="31">
        <f t="shared" si="3"/>
        <v>4.25</v>
      </c>
      <c r="Z60" s="31">
        <f t="shared" si="3"/>
        <v>400</v>
      </c>
      <c r="AA60" s="31">
        <f>SUM(AA5:AA59)</f>
        <v>0</v>
      </c>
      <c r="AB60" s="31">
        <f>SUM(AB5:AB59)</f>
        <v>120</v>
      </c>
      <c r="AC60" s="31">
        <f t="shared" si="3"/>
        <v>0</v>
      </c>
      <c r="AD60" s="31">
        <f>SUM(AD5:AD59)</f>
        <v>162.25</v>
      </c>
      <c r="AE60" s="31">
        <f>SUM(AE5:AE59)</f>
        <v>47</v>
      </c>
      <c r="AF60" s="92">
        <f>SUM(K60:AE60)</f>
        <v>8839.48</v>
      </c>
      <c r="AG60" s="155">
        <f t="shared" ref="AG60" si="4">SUM(K61:AE61)</f>
        <v>0</v>
      </c>
    </row>
    <row r="61" spans="1:33" ht="15" x14ac:dyDescent="0.25">
      <c r="A61" s="142"/>
      <c r="B61" s="106"/>
      <c r="C61" s="30"/>
      <c r="D61" s="30"/>
      <c r="E61" s="28"/>
      <c r="F61" s="144"/>
      <c r="G61" s="28"/>
      <c r="H61" s="28"/>
      <c r="I61" s="28"/>
      <c r="J61" s="108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92"/>
      <c r="AG61" s="154"/>
    </row>
    <row r="62" spans="1:33" ht="15" x14ac:dyDescent="0.25">
      <c r="A62" s="30"/>
      <c r="B62" s="106"/>
      <c r="C62" s="30"/>
      <c r="D62" s="30"/>
      <c r="E62" s="28">
        <f>SUM(E60:F60)</f>
        <v>9310.246666666666</v>
      </c>
      <c r="F62" s="144"/>
      <c r="G62" s="28"/>
      <c r="H62" s="28"/>
      <c r="I62" s="28"/>
      <c r="J62" s="108"/>
      <c r="K62" s="31"/>
      <c r="L62" s="162" t="s">
        <v>116</v>
      </c>
      <c r="M62" s="31">
        <f>SUM(L60:N60)</f>
        <v>4538.8</v>
      </c>
      <c r="N62" s="31"/>
      <c r="O62" s="31"/>
      <c r="P62" s="162" t="s">
        <v>117</v>
      </c>
      <c r="Q62" s="31">
        <f>SUM((AF60)-M62)</f>
        <v>4300.6799999999994</v>
      </c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92"/>
      <c r="AG62" s="154"/>
    </row>
    <row r="63" spans="1:33" ht="15" x14ac:dyDescent="0.25">
      <c r="A63" s="30"/>
      <c r="B63" s="106"/>
      <c r="C63" s="30"/>
      <c r="D63" s="30"/>
      <c r="E63" s="28"/>
      <c r="F63" s="144"/>
      <c r="G63" s="28"/>
      <c r="H63" s="28"/>
      <c r="I63" s="28"/>
      <c r="J63" s="108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92"/>
      <c r="AG63" s="154"/>
    </row>
    <row r="64" spans="1:33" x14ac:dyDescent="0.2">
      <c r="AG64" s="154"/>
    </row>
    <row r="65" spans="33:33" x14ac:dyDescent="0.2">
      <c r="AG65" s="154"/>
    </row>
    <row r="66" spans="33:33" x14ac:dyDescent="0.2">
      <c r="AG66" s="154"/>
    </row>
    <row r="67" spans="33:33" x14ac:dyDescent="0.2">
      <c r="AG67" s="154"/>
    </row>
    <row r="68" spans="33:33" x14ac:dyDescent="0.2">
      <c r="AG68" s="154"/>
    </row>
    <row r="69" spans="33:33" x14ac:dyDescent="0.2">
      <c r="AG69" s="154"/>
    </row>
    <row r="70" spans="33:33" x14ac:dyDescent="0.2">
      <c r="AG70" s="154"/>
    </row>
    <row r="71" spans="33:33" x14ac:dyDescent="0.2">
      <c r="AG71" s="154"/>
    </row>
    <row r="72" spans="33:33" x14ac:dyDescent="0.2">
      <c r="AG72" s="154"/>
    </row>
    <row r="73" spans="33:33" x14ac:dyDescent="0.2">
      <c r="AG73" s="154"/>
    </row>
    <row r="74" spans="33:33" x14ac:dyDescent="0.2">
      <c r="AG74" s="154"/>
    </row>
    <row r="75" spans="33:33" x14ac:dyDescent="0.2">
      <c r="AG75" s="154"/>
    </row>
    <row r="76" spans="33:33" x14ac:dyDescent="0.2">
      <c r="AG76" s="154"/>
    </row>
    <row r="77" spans="33:33" x14ac:dyDescent="0.2">
      <c r="AG77" s="154"/>
    </row>
    <row r="78" spans="33:33" x14ac:dyDescent="0.2">
      <c r="AG78" s="154"/>
    </row>
    <row r="79" spans="33:33" x14ac:dyDescent="0.2">
      <c r="AG79" s="154"/>
    </row>
    <row r="80" spans="33:33" x14ac:dyDescent="0.2">
      <c r="AG80" s="154"/>
    </row>
    <row r="81" spans="31:33" x14ac:dyDescent="0.2">
      <c r="AG81" s="154"/>
    </row>
    <row r="82" spans="31:33" x14ac:dyDescent="0.2">
      <c r="AG82" s="154"/>
    </row>
    <row r="83" spans="31:33" x14ac:dyDescent="0.2">
      <c r="AG83" s="154"/>
    </row>
    <row r="84" spans="31:33" x14ac:dyDescent="0.2">
      <c r="AG84" s="154"/>
    </row>
    <row r="85" spans="31:33" x14ac:dyDescent="0.2">
      <c r="AG85" s="154"/>
    </row>
    <row r="86" spans="31:33" x14ac:dyDescent="0.2">
      <c r="AG86" s="154"/>
    </row>
    <row r="87" spans="31:33" x14ac:dyDescent="0.2">
      <c r="AG87" s="154"/>
    </row>
    <row r="88" spans="31:33" x14ac:dyDescent="0.2">
      <c r="AG88" s="154"/>
    </row>
    <row r="89" spans="31:33" x14ac:dyDescent="0.2">
      <c r="AG89" s="154"/>
    </row>
    <row r="90" spans="31:33" x14ac:dyDescent="0.2">
      <c r="AG90" s="154"/>
    </row>
    <row r="91" spans="31:33" x14ac:dyDescent="0.2">
      <c r="AE91" s="154"/>
    </row>
    <row r="92" spans="31:33" x14ac:dyDescent="0.2">
      <c r="AE92" s="154"/>
    </row>
    <row r="93" spans="31:33" x14ac:dyDescent="0.2">
      <c r="AE93" s="154"/>
    </row>
    <row r="94" spans="31:33" x14ac:dyDescent="0.2">
      <c r="AE94" s="154"/>
    </row>
    <row r="95" spans="31:33" x14ac:dyDescent="0.2">
      <c r="AE95" s="154"/>
    </row>
    <row r="96" spans="31:33" x14ac:dyDescent="0.2">
      <c r="AE96" s="154"/>
    </row>
    <row r="97" spans="31:31" x14ac:dyDescent="0.2">
      <c r="AE97" s="154"/>
    </row>
    <row r="98" spans="31:31" x14ac:dyDescent="0.2">
      <c r="AE98" s="154"/>
    </row>
    <row r="99" spans="31:31" x14ac:dyDescent="0.2">
      <c r="AE99" s="154"/>
    </row>
  </sheetData>
  <mergeCells count="12">
    <mergeCell ref="E2:G2"/>
    <mergeCell ref="R1:R2"/>
    <mergeCell ref="S1:S2"/>
    <mergeCell ref="M1:M2"/>
    <mergeCell ref="P1:P2"/>
    <mergeCell ref="Q1:Q2"/>
    <mergeCell ref="O1:O2"/>
    <mergeCell ref="T1:T2"/>
    <mergeCell ref="U1:U2"/>
    <mergeCell ref="V1:V2"/>
    <mergeCell ref="Y1:Y2"/>
    <mergeCell ref="X1:X2"/>
  </mergeCells>
  <pageMargins left="0.70866141732283472" right="0.70866141732283472" top="0.74803149606299213" bottom="0.74803149606299213" header="0.31496062992125984" footer="0.31496062992125984"/>
  <pageSetup paperSize="9" scale="56" fitToWidth="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1"/>
  <sheetViews>
    <sheetView topLeftCell="A9" workbookViewId="0">
      <selection activeCell="F18" sqref="F18"/>
    </sheetView>
  </sheetViews>
  <sheetFormatPr defaultRowHeight="12.75" x14ac:dyDescent="0.2"/>
  <cols>
    <col min="1" max="1" width="28.5703125" customWidth="1"/>
    <col min="5" max="5" width="14.140625" customWidth="1"/>
    <col min="6" max="6" width="11.5703125" customWidth="1"/>
  </cols>
  <sheetData>
    <row r="1" spans="1:6" s="26" customFormat="1" ht="16.5" thickBot="1" x14ac:dyDescent="0.3">
      <c r="A1" s="214" t="s">
        <v>14</v>
      </c>
      <c r="B1" s="215"/>
      <c r="C1" s="215"/>
    </row>
    <row r="3" spans="1:6" x14ac:dyDescent="0.2">
      <c r="A3" s="213" t="s">
        <v>15</v>
      </c>
      <c r="B3" s="213"/>
      <c r="C3" s="213" t="s">
        <v>20</v>
      </c>
      <c r="D3" s="213"/>
      <c r="E3" s="213"/>
    </row>
    <row r="4" spans="1:6" x14ac:dyDescent="0.2">
      <c r="A4" s="213" t="s">
        <v>16</v>
      </c>
      <c r="B4" s="213"/>
      <c r="C4" s="213" t="s">
        <v>132</v>
      </c>
      <c r="D4" s="213"/>
      <c r="E4" s="213"/>
    </row>
    <row r="5" spans="1:6" x14ac:dyDescent="0.2">
      <c r="A5" s="213" t="s">
        <v>17</v>
      </c>
      <c r="B5" s="213"/>
      <c r="C5" s="213" t="s">
        <v>119</v>
      </c>
      <c r="D5" s="213"/>
      <c r="E5" s="213"/>
    </row>
    <row r="6" spans="1:6" x14ac:dyDescent="0.2">
      <c r="A6" s="213" t="s">
        <v>18</v>
      </c>
      <c r="B6" s="213"/>
      <c r="C6" s="213" t="s">
        <v>131</v>
      </c>
      <c r="D6" s="213"/>
      <c r="E6" s="213"/>
    </row>
    <row r="8" spans="1:6" x14ac:dyDescent="0.2">
      <c r="A8" s="1" t="s">
        <v>129</v>
      </c>
    </row>
    <row r="10" spans="1:6" x14ac:dyDescent="0.2">
      <c r="E10" s="27"/>
    </row>
    <row r="11" spans="1:6" x14ac:dyDescent="0.2">
      <c r="A11" s="2" t="s">
        <v>194</v>
      </c>
      <c r="E11" s="27"/>
      <c r="F11" s="28">
        <v>3057.23</v>
      </c>
    </row>
    <row r="12" spans="1:6" x14ac:dyDescent="0.2">
      <c r="E12" s="27"/>
      <c r="F12" s="27"/>
    </row>
    <row r="13" spans="1:6" x14ac:dyDescent="0.2">
      <c r="A13" s="2" t="s">
        <v>177</v>
      </c>
      <c r="E13" s="27"/>
    </row>
    <row r="14" spans="1:6" x14ac:dyDescent="0.2">
      <c r="C14" s="27"/>
      <c r="E14" s="27"/>
    </row>
    <row r="15" spans="1:6" x14ac:dyDescent="0.2">
      <c r="A15" s="2" t="s">
        <v>71</v>
      </c>
      <c r="E15" s="27"/>
      <c r="F15">
        <v>0</v>
      </c>
    </row>
    <row r="16" spans="1:6" x14ac:dyDescent="0.2">
      <c r="A16" s="2"/>
      <c r="C16" s="27"/>
      <c r="E16" s="27"/>
      <c r="F16" s="184"/>
    </row>
    <row r="17" spans="1:6" x14ac:dyDescent="0.2">
      <c r="A17" s="2"/>
      <c r="C17" s="27"/>
      <c r="E17" s="27"/>
      <c r="F17" s="184"/>
    </row>
    <row r="18" spans="1:6" s="1" customFormat="1" x14ac:dyDescent="0.2">
      <c r="A18" s="1" t="s">
        <v>178</v>
      </c>
      <c r="C18" s="29"/>
      <c r="E18" s="29"/>
      <c r="F18" s="185">
        <f>SUM(F16+F17)</f>
        <v>0</v>
      </c>
    </row>
    <row r="19" spans="1:6" x14ac:dyDescent="0.2">
      <c r="C19" s="27"/>
      <c r="E19" s="27"/>
    </row>
    <row r="20" spans="1:6" x14ac:dyDescent="0.2">
      <c r="C20" s="27"/>
      <c r="E20" s="27"/>
    </row>
    <row r="21" spans="1:6" x14ac:dyDescent="0.2">
      <c r="A21" s="1" t="s">
        <v>19</v>
      </c>
      <c r="C21" s="27"/>
      <c r="E21" s="27"/>
    </row>
    <row r="22" spans="1:6" x14ac:dyDescent="0.2">
      <c r="C22" s="27"/>
      <c r="E22" s="27"/>
    </row>
    <row r="23" spans="1:6" x14ac:dyDescent="0.2">
      <c r="A23" s="2" t="s">
        <v>179</v>
      </c>
      <c r="C23" s="27"/>
      <c r="E23" s="28">
        <v>3057.23</v>
      </c>
    </row>
    <row r="24" spans="1:6" x14ac:dyDescent="0.2">
      <c r="A24" s="2" t="s">
        <v>180</v>
      </c>
      <c r="C24" s="27"/>
      <c r="E24" s="27">
        <v>9965.34</v>
      </c>
    </row>
    <row r="25" spans="1:6" x14ac:dyDescent="0.2">
      <c r="A25" s="2" t="s">
        <v>181</v>
      </c>
      <c r="C25" s="27"/>
      <c r="E25" s="27">
        <v>8839.48</v>
      </c>
    </row>
    <row r="26" spans="1:6" x14ac:dyDescent="0.2">
      <c r="A26" s="2"/>
      <c r="D26" s="33"/>
      <c r="E26" s="27"/>
    </row>
    <row r="27" spans="1:6" x14ac:dyDescent="0.2">
      <c r="A27" s="2"/>
      <c r="D27" s="33"/>
      <c r="E27" s="27"/>
    </row>
    <row r="28" spans="1:6" s="1" customFormat="1" x14ac:dyDescent="0.2">
      <c r="A28" s="1" t="s">
        <v>182</v>
      </c>
      <c r="E28" s="1" t="s">
        <v>130</v>
      </c>
      <c r="F28" s="29">
        <f>SUM(E23+E24-E25+E26)</f>
        <v>4183.09</v>
      </c>
    </row>
    <row r="29" spans="1:6" s="1" customFormat="1" x14ac:dyDescent="0.2">
      <c r="F29" s="29"/>
    </row>
    <row r="31" spans="1:6" x14ac:dyDescent="0.2">
      <c r="F31" s="32">
        <f>SUM(F28+F29)</f>
        <v>4183.09</v>
      </c>
    </row>
  </sheetData>
  <mergeCells count="9">
    <mergeCell ref="A6:B6"/>
    <mergeCell ref="C6:E6"/>
    <mergeCell ref="A1:C1"/>
    <mergeCell ref="A3:B3"/>
    <mergeCell ref="C3:E3"/>
    <mergeCell ref="A4:B4"/>
    <mergeCell ref="C4:E4"/>
    <mergeCell ref="A5:B5"/>
    <mergeCell ref="C5:E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9"/>
  <sheetViews>
    <sheetView view="pageLayout" topLeftCell="A5" zoomScaleNormal="100" workbookViewId="0">
      <selection activeCell="E13" sqref="E13"/>
    </sheetView>
  </sheetViews>
  <sheetFormatPr defaultRowHeight="24.95" customHeight="1" x14ac:dyDescent="0.25"/>
  <cols>
    <col min="1" max="1" width="5.42578125" style="3" customWidth="1"/>
    <col min="2" max="2" width="5.42578125" style="4" customWidth="1"/>
    <col min="3" max="3" width="36.28515625" style="5" customWidth="1"/>
    <col min="4" max="5" width="12.7109375" style="6" customWidth="1"/>
    <col min="6" max="6" width="12.140625" style="7" customWidth="1"/>
    <col min="7" max="7" width="13.7109375" style="7" customWidth="1"/>
    <col min="8" max="8" width="15.7109375" style="6" customWidth="1"/>
    <col min="9" max="9" width="15.42578125" style="6" bestFit="1" customWidth="1"/>
    <col min="10" max="10" width="11.42578125" style="6" customWidth="1"/>
    <col min="11" max="11" width="15.85546875" style="6" customWidth="1"/>
    <col min="12" max="12" width="12.42578125" style="6" customWidth="1"/>
    <col min="13" max="13" width="13.85546875" style="6" bestFit="1" customWidth="1"/>
    <col min="14" max="17" width="10.7109375" style="6" customWidth="1"/>
    <col min="18" max="16384" width="9.140625" style="4"/>
  </cols>
  <sheetData>
    <row r="1" spans="1:17" ht="21.75" customHeight="1" x14ac:dyDescent="0.25">
      <c r="C1" s="5" t="s">
        <v>183</v>
      </c>
      <c r="G1" s="114"/>
      <c r="H1" s="114"/>
      <c r="I1" s="222"/>
      <c r="J1" s="222"/>
      <c r="K1" s="114"/>
      <c r="L1" s="114"/>
      <c r="M1" s="222"/>
      <c r="N1" s="222"/>
      <c r="O1" s="114"/>
      <c r="P1" s="114"/>
      <c r="Q1" s="122"/>
    </row>
    <row r="2" spans="1:17" ht="24.95" customHeight="1" x14ac:dyDescent="0.25">
      <c r="D2" s="21" t="s">
        <v>13</v>
      </c>
      <c r="E2" s="21" t="s">
        <v>13</v>
      </c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23"/>
    </row>
    <row r="3" spans="1:17" ht="24.95" customHeight="1" thickBot="1" x14ac:dyDescent="0.3">
      <c r="D3" s="21"/>
      <c r="E3" s="21"/>
      <c r="F3" s="163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23"/>
    </row>
    <row r="4" spans="1:17" ht="35.25" customHeight="1" x14ac:dyDescent="0.25">
      <c r="D4" s="130" t="s">
        <v>133</v>
      </c>
      <c r="E4" s="130" t="s">
        <v>184</v>
      </c>
      <c r="F4" s="164"/>
      <c r="G4" s="165"/>
      <c r="H4" s="109"/>
      <c r="I4" s="116"/>
      <c r="J4" s="117"/>
      <c r="K4" s="117"/>
      <c r="L4" s="117"/>
      <c r="M4" s="116"/>
      <c r="N4" s="117"/>
      <c r="O4" s="115"/>
      <c r="P4" s="22"/>
      <c r="Q4" s="25"/>
    </row>
    <row r="5" spans="1:17" ht="24.95" customHeight="1" x14ac:dyDescent="0.25">
      <c r="A5" s="3">
        <v>1</v>
      </c>
      <c r="C5" s="7" t="s">
        <v>41</v>
      </c>
      <c r="D5" s="127">
        <v>5018</v>
      </c>
      <c r="E5" s="127">
        <v>3057</v>
      </c>
      <c r="G5" s="109"/>
      <c r="H5" s="109"/>
      <c r="I5" s="109"/>
      <c r="J5" s="109"/>
      <c r="K5" s="109"/>
      <c r="L5" s="109"/>
      <c r="M5" s="109"/>
      <c r="N5" s="109"/>
      <c r="O5" s="25"/>
      <c r="P5" s="25"/>
      <c r="Q5" s="25"/>
    </row>
    <row r="6" spans="1:17" ht="24.95" customHeight="1" x14ac:dyDescent="0.25">
      <c r="A6" s="3">
        <v>2</v>
      </c>
      <c r="B6" s="10" t="s">
        <v>10</v>
      </c>
      <c r="C6" s="7" t="s">
        <v>79</v>
      </c>
      <c r="D6" s="127">
        <v>7000</v>
      </c>
      <c r="E6" s="127">
        <v>7500</v>
      </c>
      <c r="G6" s="166"/>
      <c r="H6" s="4"/>
      <c r="I6" s="217"/>
      <c r="J6" s="218"/>
      <c r="K6" s="109"/>
      <c r="L6" s="105"/>
      <c r="M6" s="217"/>
      <c r="N6" s="218"/>
      <c r="P6" s="223"/>
      <c r="Q6" s="223"/>
    </row>
    <row r="7" spans="1:17" ht="24.95" customHeight="1" thickBot="1" x14ac:dyDescent="0.3">
      <c r="A7" s="6">
        <v>3</v>
      </c>
      <c r="B7" s="10" t="s">
        <v>10</v>
      </c>
      <c r="C7" s="9" t="s">
        <v>1</v>
      </c>
      <c r="D7" s="125">
        <v>551</v>
      </c>
      <c r="E7" s="125">
        <v>2465</v>
      </c>
      <c r="G7" s="166"/>
      <c r="H7" s="109"/>
      <c r="I7" s="109"/>
      <c r="J7" s="109"/>
      <c r="K7" s="109"/>
      <c r="L7" s="109"/>
      <c r="M7" s="109"/>
      <c r="N7" s="109"/>
      <c r="O7" s="25"/>
      <c r="P7" s="25"/>
      <c r="Q7" s="25"/>
    </row>
    <row r="8" spans="1:17" ht="24.95" customHeight="1" x14ac:dyDescent="0.25">
      <c r="A8" s="11">
        <v>4</v>
      </c>
      <c r="B8" s="12" t="s">
        <v>11</v>
      </c>
      <c r="C8" s="13" t="s">
        <v>2</v>
      </c>
      <c r="D8" s="126">
        <v>3897</v>
      </c>
      <c r="E8" s="126">
        <v>4539</v>
      </c>
      <c r="G8" s="166"/>
      <c r="H8" s="109"/>
      <c r="I8" s="167"/>
      <c r="J8" s="109"/>
      <c r="K8" s="109"/>
      <c r="L8" s="109"/>
      <c r="M8" s="116"/>
      <c r="N8" s="109"/>
      <c r="O8" s="216"/>
      <c r="P8" s="25"/>
      <c r="Q8" s="25"/>
    </row>
    <row r="9" spans="1:17" ht="24.95" customHeight="1" x14ac:dyDescent="0.25">
      <c r="A9" s="6">
        <v>5</v>
      </c>
      <c r="B9" s="14" t="s">
        <v>11</v>
      </c>
      <c r="C9" s="9" t="s">
        <v>6</v>
      </c>
      <c r="D9" s="127">
        <v>0</v>
      </c>
      <c r="E9" s="127">
        <v>0</v>
      </c>
      <c r="G9" s="166"/>
      <c r="H9" s="109"/>
      <c r="I9" s="109"/>
      <c r="J9" s="109"/>
      <c r="K9" s="109"/>
      <c r="L9" s="109"/>
      <c r="M9" s="109"/>
      <c r="N9" s="109"/>
      <c r="O9" s="216"/>
      <c r="P9" s="25"/>
      <c r="Q9" s="25"/>
    </row>
    <row r="10" spans="1:17" ht="24.95" customHeight="1" x14ac:dyDescent="0.25">
      <c r="A10" s="6"/>
      <c r="B10" s="14"/>
      <c r="C10" s="9"/>
      <c r="D10" s="127"/>
      <c r="E10" s="127"/>
      <c r="G10" s="166"/>
      <c r="H10" s="109"/>
      <c r="I10" s="109"/>
      <c r="J10" s="109"/>
      <c r="K10" s="104"/>
      <c r="L10" s="109"/>
      <c r="M10" s="109"/>
      <c r="N10" s="109"/>
      <c r="O10" s="25"/>
      <c r="P10" s="25"/>
      <c r="Q10" s="25"/>
    </row>
    <row r="11" spans="1:17" ht="24.95" customHeight="1" thickBot="1" x14ac:dyDescent="0.3">
      <c r="A11" s="15">
        <v>6</v>
      </c>
      <c r="B11" s="16" t="s">
        <v>11</v>
      </c>
      <c r="C11" s="17" t="s">
        <v>3</v>
      </c>
      <c r="D11" s="125">
        <v>5615</v>
      </c>
      <c r="E11" s="125">
        <v>4301</v>
      </c>
      <c r="G11" s="166"/>
      <c r="H11" s="109"/>
      <c r="I11" s="109"/>
      <c r="J11" s="109"/>
      <c r="K11" s="104"/>
      <c r="L11" s="109"/>
      <c r="M11" s="109"/>
      <c r="N11" s="23"/>
      <c r="O11" s="25"/>
      <c r="P11" s="25"/>
      <c r="Q11" s="25"/>
    </row>
    <row r="12" spans="1:17" ht="24.95" customHeight="1" thickBot="1" x14ac:dyDescent="0.3">
      <c r="A12" s="18">
        <v>7</v>
      </c>
      <c r="B12" s="19" t="s">
        <v>12</v>
      </c>
      <c r="C12" s="20" t="s">
        <v>4</v>
      </c>
      <c r="D12" s="128">
        <v>3057</v>
      </c>
      <c r="E12" s="128">
        <v>4183</v>
      </c>
      <c r="G12" s="166"/>
      <c r="H12" s="109"/>
      <c r="I12" s="109"/>
      <c r="J12" s="109"/>
      <c r="K12" s="23"/>
      <c r="L12" s="109"/>
      <c r="M12" s="109"/>
      <c r="N12" s="109"/>
      <c r="O12" s="25"/>
      <c r="P12" s="25"/>
      <c r="Q12" s="25"/>
    </row>
    <row r="13" spans="1:17" ht="24.95" customHeight="1" x14ac:dyDescent="0.25">
      <c r="A13" s="6">
        <v>8</v>
      </c>
      <c r="B13" s="8"/>
      <c r="C13" s="9" t="s">
        <v>5</v>
      </c>
      <c r="D13" s="129">
        <v>3057</v>
      </c>
      <c r="E13" s="129">
        <v>4183</v>
      </c>
      <c r="G13" s="166"/>
      <c r="H13" s="109"/>
      <c r="I13" s="109"/>
      <c r="J13" s="109"/>
      <c r="K13" s="109"/>
      <c r="L13" s="109"/>
      <c r="M13" s="116"/>
      <c r="N13" s="109"/>
      <c r="O13" s="25"/>
      <c r="P13" s="25"/>
      <c r="Q13" s="25"/>
    </row>
    <row r="14" spans="1:17" ht="24.95" customHeight="1" x14ac:dyDescent="0.25">
      <c r="A14" s="6">
        <v>9</v>
      </c>
      <c r="B14" s="8"/>
      <c r="C14" s="9" t="s">
        <v>7</v>
      </c>
      <c r="D14" s="127">
        <v>850</v>
      </c>
      <c r="E14" s="127">
        <v>850</v>
      </c>
      <c r="F14" s="168"/>
      <c r="G14" s="166"/>
      <c r="H14" s="109"/>
      <c r="I14" s="109"/>
      <c r="J14" s="109"/>
      <c r="K14" s="109"/>
      <c r="L14" s="109"/>
      <c r="M14" s="109"/>
      <c r="N14" s="109"/>
      <c r="O14" s="25"/>
      <c r="P14" s="25"/>
      <c r="Q14" s="25"/>
    </row>
    <row r="15" spans="1:17" ht="24.95" customHeight="1" x14ac:dyDescent="0.25">
      <c r="A15" s="6"/>
      <c r="B15" s="8"/>
      <c r="C15" s="9"/>
      <c r="D15" s="127"/>
      <c r="E15" s="127"/>
      <c r="F15" s="168"/>
      <c r="G15" s="166"/>
      <c r="H15" s="109"/>
      <c r="I15" s="109"/>
      <c r="J15" s="109"/>
      <c r="K15" s="109"/>
      <c r="L15" s="109"/>
      <c r="M15" s="109"/>
      <c r="N15" s="109"/>
      <c r="O15" s="25"/>
      <c r="P15" s="25"/>
      <c r="Q15" s="25"/>
    </row>
    <row r="16" spans="1:17" ht="24.95" customHeight="1" x14ac:dyDescent="0.25">
      <c r="A16" s="6">
        <v>10</v>
      </c>
      <c r="B16" s="8"/>
      <c r="C16" s="9" t="s">
        <v>8</v>
      </c>
      <c r="D16" s="127" t="s">
        <v>22</v>
      </c>
      <c r="E16" s="127" t="s">
        <v>22</v>
      </c>
      <c r="G16" s="166"/>
      <c r="H16" s="109"/>
      <c r="I16" s="109"/>
      <c r="J16" s="109"/>
      <c r="K16" s="109"/>
      <c r="L16" s="109"/>
      <c r="M16" s="109"/>
      <c r="N16" s="109"/>
      <c r="O16" s="25"/>
      <c r="P16" s="25"/>
      <c r="Q16" s="25"/>
    </row>
    <row r="17" spans="1:17" ht="24.95" customHeight="1" x14ac:dyDescent="0.25">
      <c r="A17" s="6">
        <v>11</v>
      </c>
      <c r="B17" s="8"/>
      <c r="C17" s="9" t="s">
        <v>9</v>
      </c>
      <c r="D17" s="127" t="s">
        <v>22</v>
      </c>
      <c r="E17" s="127" t="s">
        <v>22</v>
      </c>
      <c r="G17" s="166"/>
      <c r="H17" s="109"/>
      <c r="I17" s="109"/>
      <c r="J17" s="109"/>
      <c r="K17" s="109"/>
      <c r="L17" s="109"/>
      <c r="M17" s="109"/>
      <c r="N17" s="109"/>
      <c r="O17" s="25"/>
      <c r="P17" s="25"/>
      <c r="Q17" s="25"/>
    </row>
    <row r="18" spans="1:17" ht="24.95" customHeight="1" x14ac:dyDescent="0.25">
      <c r="G18" s="166"/>
      <c r="H18" s="109"/>
      <c r="I18" s="109"/>
      <c r="J18" s="109"/>
      <c r="K18" s="109"/>
      <c r="L18" s="109"/>
      <c r="M18" s="109"/>
      <c r="N18" s="109"/>
      <c r="O18" s="25"/>
      <c r="P18" s="25"/>
      <c r="Q18" s="25"/>
    </row>
    <row r="19" spans="1:17" ht="25.5" customHeight="1" x14ac:dyDescent="0.25">
      <c r="G19" s="166"/>
      <c r="H19" s="109"/>
      <c r="I19" s="109"/>
      <c r="J19" s="109"/>
      <c r="K19" s="109"/>
      <c r="L19" s="109"/>
      <c r="M19" s="109"/>
      <c r="N19" s="109"/>
      <c r="O19" s="25"/>
      <c r="P19" s="25"/>
      <c r="Q19" s="25"/>
    </row>
    <row r="20" spans="1:17" ht="25.5" customHeight="1" x14ac:dyDescent="0.25">
      <c r="G20" s="166"/>
      <c r="H20" s="109"/>
      <c r="I20" s="109"/>
      <c r="J20" s="109"/>
      <c r="K20" s="109"/>
      <c r="L20" s="109"/>
      <c r="M20" s="109"/>
      <c r="N20" s="109"/>
      <c r="O20" s="25"/>
      <c r="P20" s="25"/>
      <c r="Q20" s="25"/>
    </row>
    <row r="21" spans="1:17" ht="25.5" customHeight="1" x14ac:dyDescent="0.25">
      <c r="G21" s="166"/>
      <c r="H21" s="109"/>
      <c r="I21" s="109"/>
      <c r="J21" s="109"/>
      <c r="K21" s="109"/>
      <c r="L21" s="109"/>
      <c r="M21" s="109"/>
      <c r="N21" s="109"/>
      <c r="O21" s="25"/>
      <c r="P21" s="25"/>
      <c r="Q21" s="25"/>
    </row>
    <row r="22" spans="1:17" ht="27.75" customHeight="1" x14ac:dyDescent="0.25">
      <c r="G22" s="118"/>
      <c r="H22" s="118"/>
      <c r="I22" s="118"/>
      <c r="J22" s="118"/>
      <c r="L22" s="118"/>
      <c r="M22" s="118"/>
      <c r="N22" s="118"/>
      <c r="O22" s="118"/>
      <c r="P22" s="118"/>
      <c r="Q22" s="124"/>
    </row>
    <row r="23" spans="1:17" ht="30.75" customHeight="1" x14ac:dyDescent="0.25">
      <c r="F23" s="164"/>
      <c r="G23" s="165"/>
      <c r="H23" s="117"/>
      <c r="I23" s="117"/>
      <c r="J23" s="109"/>
      <c r="K23" s="109"/>
      <c r="L23" s="117"/>
      <c r="M23" s="117"/>
      <c r="N23" s="109"/>
      <c r="O23" s="109"/>
      <c r="P23" s="22"/>
      <c r="Q23" s="25"/>
    </row>
    <row r="24" spans="1:17" ht="24.95" customHeight="1" x14ac:dyDescent="0.25">
      <c r="G24" s="166"/>
      <c r="H24" s="109"/>
      <c r="I24" s="109"/>
      <c r="J24" s="109"/>
      <c r="K24" s="109"/>
      <c r="L24" s="109"/>
      <c r="M24" s="109"/>
      <c r="N24" s="109"/>
      <c r="O24" s="25"/>
      <c r="P24" s="25"/>
      <c r="Q24" s="25"/>
    </row>
    <row r="25" spans="1:17" ht="24.95" customHeight="1" x14ac:dyDescent="0.25">
      <c r="G25" s="166"/>
      <c r="H25" s="109"/>
      <c r="I25" s="109"/>
      <c r="J25" s="109"/>
      <c r="K25" s="109"/>
      <c r="L25" s="109"/>
      <c r="M25" s="109"/>
      <c r="N25" s="109"/>
      <c r="O25" s="25"/>
      <c r="P25" s="25"/>
      <c r="Q25" s="25"/>
    </row>
    <row r="26" spans="1:17" ht="24.95" customHeight="1" x14ac:dyDescent="0.25">
      <c r="G26" s="166"/>
      <c r="H26" s="109"/>
      <c r="I26" s="109"/>
      <c r="J26" s="109"/>
      <c r="K26" s="109"/>
      <c r="L26" s="109"/>
      <c r="M26" s="109"/>
      <c r="N26" s="109"/>
      <c r="O26" s="25"/>
      <c r="P26" s="25"/>
      <c r="Q26" s="25"/>
    </row>
    <row r="27" spans="1:17" ht="24.95" customHeight="1" x14ac:dyDescent="0.25"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</row>
    <row r="28" spans="1:17" ht="24.95" customHeight="1" x14ac:dyDescent="0.25">
      <c r="G28" s="166"/>
      <c r="H28" s="105"/>
      <c r="I28" s="217"/>
      <c r="J28" s="218"/>
      <c r="K28" s="105"/>
      <c r="L28" s="105"/>
      <c r="M28" s="217"/>
      <c r="N28" s="218"/>
    </row>
    <row r="29" spans="1:17" ht="24.95" customHeight="1" x14ac:dyDescent="0.25">
      <c r="G29" s="109"/>
      <c r="H29" s="169"/>
      <c r="I29" s="169"/>
      <c r="J29" s="169"/>
      <c r="K29" s="169"/>
      <c r="L29" s="109"/>
      <c r="M29" s="109"/>
      <c r="N29" s="109"/>
      <c r="O29" s="109"/>
      <c r="P29" s="109"/>
      <c r="Q29" s="109"/>
    </row>
    <row r="30" spans="1:17" ht="24.95" customHeight="1" x14ac:dyDescent="0.25"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</row>
    <row r="31" spans="1:17" ht="24.95" customHeight="1" x14ac:dyDescent="0.25"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</row>
    <row r="32" spans="1:17" ht="24.95" customHeight="1" x14ac:dyDescent="0.25"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</row>
    <row r="33" spans="6:17" ht="24.95" customHeight="1" x14ac:dyDescent="0.25">
      <c r="G33" s="166"/>
      <c r="H33" s="105"/>
      <c r="I33" s="217"/>
      <c r="J33" s="217"/>
      <c r="K33" s="105"/>
      <c r="L33" s="105"/>
      <c r="M33" s="217"/>
      <c r="N33" s="217"/>
    </row>
    <row r="34" spans="6:17" ht="24.95" customHeight="1" x14ac:dyDescent="0.25">
      <c r="G34" s="114"/>
      <c r="H34" s="114"/>
      <c r="I34" s="222"/>
      <c r="J34" s="222"/>
      <c r="K34" s="114"/>
      <c r="L34" s="114"/>
      <c r="M34" s="222"/>
      <c r="N34" s="222"/>
      <c r="O34" s="114"/>
      <c r="P34" s="114"/>
      <c r="Q34" s="122"/>
    </row>
    <row r="35" spans="6:17" ht="24.95" customHeight="1" x14ac:dyDescent="0.25"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23"/>
    </row>
    <row r="36" spans="6:17" ht="24.95" customHeight="1" x14ac:dyDescent="0.25">
      <c r="F36" s="164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23"/>
    </row>
    <row r="37" spans="6:17" ht="24.95" customHeight="1" x14ac:dyDescent="0.25">
      <c r="F37" s="164"/>
      <c r="G37" s="165"/>
      <c r="H37" s="109"/>
      <c r="I37" s="116"/>
      <c r="J37" s="117"/>
      <c r="K37" s="117"/>
      <c r="L37" s="117"/>
      <c r="M37" s="116"/>
      <c r="N37" s="117"/>
      <c r="O37" s="115"/>
      <c r="P37" s="22"/>
      <c r="Q37" s="25"/>
    </row>
    <row r="38" spans="6:17" ht="24.95" customHeight="1" x14ac:dyDescent="0.25">
      <c r="G38" s="166"/>
      <c r="H38" s="109"/>
      <c r="I38" s="167"/>
      <c r="J38" s="109"/>
      <c r="K38" s="117"/>
      <c r="L38" s="109"/>
      <c r="M38" s="117"/>
      <c r="N38" s="109"/>
      <c r="O38" s="25"/>
      <c r="P38" s="25"/>
      <c r="Q38" s="25"/>
    </row>
    <row r="39" spans="6:17" ht="24.95" customHeight="1" x14ac:dyDescent="0.25">
      <c r="G39" s="166"/>
      <c r="H39" s="109"/>
      <c r="I39" s="109"/>
      <c r="J39" s="109"/>
      <c r="K39" s="109"/>
      <c r="L39" s="109"/>
      <c r="M39" s="109"/>
      <c r="N39" s="109"/>
      <c r="O39" s="25"/>
      <c r="P39" s="25"/>
      <c r="Q39" s="25"/>
    </row>
    <row r="40" spans="6:17" ht="24.95" customHeight="1" x14ac:dyDescent="0.25">
      <c r="G40" s="166"/>
      <c r="H40" s="109"/>
      <c r="I40" s="109"/>
      <c r="J40" s="109"/>
      <c r="K40" s="109"/>
      <c r="L40" s="109"/>
      <c r="M40" s="109"/>
      <c r="N40" s="109"/>
      <c r="O40" s="25"/>
      <c r="P40" s="25"/>
      <c r="Q40" s="25"/>
    </row>
    <row r="41" spans="6:17" ht="24.95" customHeight="1" x14ac:dyDescent="0.25">
      <c r="G41" s="166"/>
      <c r="H41" s="109"/>
      <c r="I41" s="167"/>
      <c r="J41" s="109"/>
      <c r="K41" s="109"/>
      <c r="L41" s="109"/>
      <c r="M41" s="116"/>
      <c r="N41" s="109"/>
      <c r="O41" s="216"/>
      <c r="P41" s="25"/>
      <c r="Q41" s="25"/>
    </row>
    <row r="42" spans="6:17" ht="24.95" customHeight="1" x14ac:dyDescent="0.25">
      <c r="G42" s="166"/>
      <c r="H42" s="109"/>
      <c r="I42" s="109"/>
      <c r="J42" s="109"/>
      <c r="K42" s="109"/>
      <c r="L42" s="109"/>
      <c r="M42" s="109"/>
      <c r="N42" s="109"/>
      <c r="O42" s="216"/>
      <c r="P42" s="25"/>
      <c r="Q42" s="25"/>
    </row>
    <row r="43" spans="6:17" ht="24.95" customHeight="1" x14ac:dyDescent="0.25">
      <c r="G43" s="166"/>
      <c r="H43" s="105"/>
      <c r="I43" s="109"/>
      <c r="J43" s="104"/>
      <c r="K43" s="105"/>
      <c r="L43" s="105"/>
      <c r="M43" s="109"/>
      <c r="N43" s="104"/>
    </row>
    <row r="44" spans="6:17" ht="24.95" customHeight="1" x14ac:dyDescent="0.25">
      <c r="G44" s="166"/>
      <c r="H44" s="105"/>
      <c r="I44" s="105"/>
      <c r="J44" s="105"/>
      <c r="K44" s="105"/>
      <c r="L44" s="105"/>
      <c r="M44" s="109"/>
      <c r="N44" s="109"/>
    </row>
    <row r="45" spans="6:17" ht="24.95" customHeight="1" x14ac:dyDescent="0.25">
      <c r="G45" s="170"/>
      <c r="I45" s="221"/>
      <c r="J45" s="221"/>
      <c r="M45" s="221"/>
      <c r="N45" s="221"/>
    </row>
    <row r="46" spans="6:17" ht="24.95" customHeight="1" x14ac:dyDescent="0.25"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</row>
    <row r="47" spans="6:17" ht="24.95" customHeight="1" x14ac:dyDescent="0.25">
      <c r="I47" s="219"/>
      <c r="J47" s="220"/>
      <c r="M47" s="219"/>
      <c r="N47" s="220"/>
    </row>
    <row r="48" spans="6:17" ht="24.95" customHeight="1" x14ac:dyDescent="0.25">
      <c r="I48" s="22"/>
      <c r="J48" s="23"/>
      <c r="M48" s="22"/>
      <c r="N48" s="23"/>
    </row>
    <row r="49" spans="8:17" ht="24.95" customHeight="1" x14ac:dyDescent="0.25">
      <c r="H49" s="171"/>
      <c r="I49" s="119"/>
      <c r="J49" s="119"/>
      <c r="K49" s="119"/>
      <c r="L49" s="119"/>
    </row>
    <row r="50" spans="8:17" ht="24.95" customHeight="1" x14ac:dyDescent="0.25">
      <c r="H50" s="22"/>
      <c r="I50" s="22"/>
      <c r="J50" s="22"/>
      <c r="K50" s="22"/>
      <c r="L50" s="22"/>
    </row>
    <row r="51" spans="8:17" ht="24.95" customHeight="1" x14ac:dyDescent="0.25">
      <c r="H51" s="120"/>
      <c r="J51" s="22"/>
      <c r="K51" s="119"/>
      <c r="Q51" s="4"/>
    </row>
    <row r="52" spans="8:17" ht="24.95" customHeight="1" x14ac:dyDescent="0.25">
      <c r="J52" s="22"/>
      <c r="K52" s="22"/>
      <c r="L52" s="22"/>
      <c r="O52" s="22"/>
    </row>
    <row r="54" spans="8:17" ht="24.95" customHeight="1" x14ac:dyDescent="0.25">
      <c r="I54" s="121"/>
      <c r="K54" s="7"/>
    </row>
    <row r="55" spans="8:17" ht="24.95" customHeight="1" x14ac:dyDescent="0.25">
      <c r="I55" s="120"/>
      <c r="K55" s="172"/>
      <c r="M55" s="120"/>
    </row>
    <row r="59" spans="8:17" ht="24.95" customHeight="1" x14ac:dyDescent="0.25">
      <c r="L59" s="121"/>
    </row>
  </sheetData>
  <mergeCells count="17">
    <mergeCell ref="I1:J1"/>
    <mergeCell ref="M1:N1"/>
    <mergeCell ref="I6:J6"/>
    <mergeCell ref="M6:N6"/>
    <mergeCell ref="P6:Q6"/>
    <mergeCell ref="O8:O9"/>
    <mergeCell ref="O41:O42"/>
    <mergeCell ref="I28:J28"/>
    <mergeCell ref="M28:N28"/>
    <mergeCell ref="I47:J47"/>
    <mergeCell ref="M47:N47"/>
    <mergeCell ref="I45:J45"/>
    <mergeCell ref="M45:N45"/>
    <mergeCell ref="I33:J33"/>
    <mergeCell ref="M33:N33"/>
    <mergeCell ref="I34:J34"/>
    <mergeCell ref="M34:N34"/>
  </mergeCells>
  <pageMargins left="0.37" right="0.56999999999999995" top="0.74803149606299213" bottom="0.74803149606299213" header="0.31496062992125984" footer="0.31496062992125984"/>
  <pageSetup paperSize="9" scale="91" pageOrder="overThenDown" orientation="portrait" cellComments="asDisplayed" r:id="rId1"/>
  <headerFooter>
    <oddHeader>&amp;CLittle Birch Parish Council</oddHeader>
  </headerFooter>
  <rowBreaks count="1" manualBreakCount="1">
    <brk id="21" max="16383" man="1"/>
  </rowBreaks>
  <colBreaks count="1" manualBreakCount="1">
    <brk id="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30"/>
  <sheetViews>
    <sheetView zoomScale="68" zoomScaleNormal="68" workbookViewId="0">
      <selection activeCell="K12" sqref="K12:L12"/>
    </sheetView>
  </sheetViews>
  <sheetFormatPr defaultRowHeight="12.75" x14ac:dyDescent="0.2"/>
  <cols>
    <col min="1" max="2" width="14.140625" customWidth="1"/>
    <col min="3" max="3" width="10.42578125" customWidth="1"/>
    <col min="4" max="4" width="11.28515625" customWidth="1"/>
    <col min="5" max="5" width="10.7109375" customWidth="1"/>
    <col min="6" max="6" width="59.85546875" customWidth="1"/>
  </cols>
  <sheetData>
    <row r="1" spans="1:6" ht="26.25" x14ac:dyDescent="0.4">
      <c r="A1" s="252" t="s">
        <v>137</v>
      </c>
      <c r="B1" s="252"/>
      <c r="C1" s="252"/>
      <c r="D1" s="252"/>
      <c r="E1" s="252"/>
      <c r="F1" s="252"/>
    </row>
    <row r="2" spans="1:6" ht="16.5" thickBot="1" x14ac:dyDescent="0.3">
      <c r="A2" s="34"/>
      <c r="B2" s="34"/>
      <c r="C2" s="34"/>
      <c r="D2" s="34"/>
      <c r="E2" s="34"/>
      <c r="F2" s="34"/>
    </row>
    <row r="3" spans="1:6" ht="48" thickBot="1" x14ac:dyDescent="0.25">
      <c r="A3" s="35" t="s">
        <v>23</v>
      </c>
      <c r="B3" s="38"/>
      <c r="C3" s="253" t="s">
        <v>20</v>
      </c>
      <c r="D3" s="254"/>
      <c r="E3" s="254"/>
      <c r="F3" s="255"/>
    </row>
    <row r="4" spans="1:6" ht="32.25" thickBot="1" x14ac:dyDescent="0.25">
      <c r="A4" s="36" t="s">
        <v>24</v>
      </c>
      <c r="B4" s="39"/>
      <c r="C4" s="253" t="s">
        <v>185</v>
      </c>
      <c r="D4" s="254"/>
      <c r="E4" s="254"/>
      <c r="F4" s="255"/>
    </row>
    <row r="5" spans="1:6" ht="32.25" thickBot="1" x14ac:dyDescent="0.25">
      <c r="A5" s="36" t="s">
        <v>25</v>
      </c>
      <c r="B5" s="39"/>
      <c r="C5" s="253" t="s">
        <v>121</v>
      </c>
      <c r="D5" s="254"/>
      <c r="E5" s="254"/>
      <c r="F5" s="255"/>
    </row>
    <row r="6" spans="1:6" ht="32.25" thickBot="1" x14ac:dyDescent="0.25">
      <c r="A6" s="36" t="s">
        <v>26</v>
      </c>
      <c r="B6" s="39"/>
      <c r="C6" s="256">
        <v>45749</v>
      </c>
      <c r="D6" s="257"/>
      <c r="E6" s="257"/>
      <c r="F6" s="258"/>
    </row>
    <row r="8" spans="1:6" ht="13.5" thickBot="1" x14ac:dyDescent="0.25"/>
    <row r="9" spans="1:6" ht="31.5" customHeight="1" thickBot="1" x14ac:dyDescent="0.3">
      <c r="A9" s="37" t="s">
        <v>27</v>
      </c>
      <c r="B9" s="37"/>
      <c r="C9" s="76" t="s">
        <v>133</v>
      </c>
      <c r="D9" s="76" t="s">
        <v>184</v>
      </c>
      <c r="E9" s="74" t="s">
        <v>28</v>
      </c>
      <c r="F9" s="47" t="s">
        <v>29</v>
      </c>
    </row>
    <row r="10" spans="1:6" ht="15.75" x14ac:dyDescent="0.25">
      <c r="A10" s="48"/>
      <c r="B10" s="48"/>
      <c r="C10" s="75"/>
      <c r="D10" s="75"/>
      <c r="E10" s="47" t="s">
        <v>30</v>
      </c>
      <c r="F10" s="47"/>
    </row>
    <row r="11" spans="1:6" ht="12.75" customHeight="1" x14ac:dyDescent="0.2">
      <c r="A11" s="245" t="s">
        <v>31</v>
      </c>
      <c r="B11" s="246" t="s">
        <v>41</v>
      </c>
      <c r="C11" s="231">
        <v>5018</v>
      </c>
      <c r="D11" s="231">
        <v>3057</v>
      </c>
      <c r="E11" s="231">
        <f>SUM(D14-C14)</f>
        <v>0</v>
      </c>
      <c r="F11" s="248"/>
    </row>
    <row r="12" spans="1:6" ht="12.75" customHeight="1" x14ac:dyDescent="0.2">
      <c r="A12" s="233"/>
      <c r="B12" s="228"/>
      <c r="C12" s="231"/>
      <c r="D12" s="231"/>
      <c r="E12" s="231"/>
      <c r="F12" s="242"/>
    </row>
    <row r="13" spans="1:6" ht="12.75" customHeight="1" x14ac:dyDescent="0.2">
      <c r="A13" s="233"/>
      <c r="B13" s="228"/>
      <c r="C13" s="231"/>
      <c r="D13" s="231"/>
      <c r="E13" s="231"/>
      <c r="F13" s="242"/>
    </row>
    <row r="14" spans="1:6" ht="12.75" customHeight="1" x14ac:dyDescent="0.2">
      <c r="A14" s="234"/>
      <c r="B14" s="235"/>
      <c r="C14" s="231"/>
      <c r="D14" s="231"/>
      <c r="E14" s="231"/>
      <c r="F14" s="243"/>
    </row>
    <row r="15" spans="1:6" ht="12.75" customHeight="1" x14ac:dyDescent="0.2">
      <c r="A15" s="245" t="s">
        <v>32</v>
      </c>
      <c r="B15" s="246" t="s">
        <v>42</v>
      </c>
      <c r="C15" s="247">
        <v>7000</v>
      </c>
      <c r="D15" s="247">
        <v>7500</v>
      </c>
      <c r="E15" s="247">
        <f>SUM(D15-C15)</f>
        <v>500</v>
      </c>
      <c r="F15" s="248" t="s">
        <v>134</v>
      </c>
    </row>
    <row r="16" spans="1:6" ht="24" customHeight="1" x14ac:dyDescent="0.2">
      <c r="A16" s="234"/>
      <c r="B16" s="235"/>
      <c r="C16" s="241"/>
      <c r="D16" s="241"/>
      <c r="E16" s="241"/>
      <c r="F16" s="243"/>
    </row>
    <row r="17" spans="1:6" ht="12.75" customHeight="1" x14ac:dyDescent="0.2">
      <c r="A17" s="245" t="s">
        <v>33</v>
      </c>
      <c r="B17" s="246" t="s">
        <v>43</v>
      </c>
      <c r="C17" s="247">
        <v>551</v>
      </c>
      <c r="D17" s="247">
        <v>2465</v>
      </c>
      <c r="E17" s="247">
        <f>SUM(D17-C17)</f>
        <v>1914</v>
      </c>
      <c r="F17" s="248" t="s">
        <v>189</v>
      </c>
    </row>
    <row r="18" spans="1:6" ht="22.5" customHeight="1" thickBot="1" x14ac:dyDescent="0.25">
      <c r="A18" s="249"/>
      <c r="B18" s="229"/>
      <c r="C18" s="250"/>
      <c r="D18" s="250"/>
      <c r="E18" s="250"/>
      <c r="F18" s="251"/>
    </row>
    <row r="19" spans="1:6" ht="12.75" customHeight="1" x14ac:dyDescent="0.2">
      <c r="A19" s="233" t="s">
        <v>34</v>
      </c>
      <c r="B19" s="227" t="s">
        <v>2</v>
      </c>
      <c r="C19" s="240">
        <v>3897</v>
      </c>
      <c r="D19" s="240">
        <v>4539</v>
      </c>
      <c r="E19" s="240">
        <f>SUM(D19-C19)</f>
        <v>642</v>
      </c>
      <c r="F19" s="242" t="s">
        <v>190</v>
      </c>
    </row>
    <row r="20" spans="1:6" ht="30" customHeight="1" x14ac:dyDescent="0.2">
      <c r="A20" s="234"/>
      <c r="B20" s="235"/>
      <c r="C20" s="241"/>
      <c r="D20" s="241"/>
      <c r="E20" s="241"/>
      <c r="F20" s="243"/>
    </row>
    <row r="21" spans="1:6" ht="60" x14ac:dyDescent="0.2">
      <c r="A21" s="40" t="s">
        <v>35</v>
      </c>
      <c r="B21" s="46" t="s">
        <v>44</v>
      </c>
      <c r="C21" s="42">
        <v>0</v>
      </c>
      <c r="D21" s="42">
        <v>0</v>
      </c>
      <c r="E21" s="42"/>
      <c r="F21" s="93"/>
    </row>
    <row r="22" spans="1:6" ht="12.75" customHeight="1" x14ac:dyDescent="0.2">
      <c r="A22" s="244" t="s">
        <v>36</v>
      </c>
      <c r="B22" s="246" t="s">
        <v>45</v>
      </c>
      <c r="C22" s="231">
        <v>5615</v>
      </c>
      <c r="D22" s="231">
        <v>4301</v>
      </c>
      <c r="E22" s="231">
        <f>SUM(D22-C22)</f>
        <v>-1314</v>
      </c>
      <c r="F22" s="248" t="s">
        <v>191</v>
      </c>
    </row>
    <row r="23" spans="1:6" ht="22.5" customHeight="1" thickBot="1" x14ac:dyDescent="0.25">
      <c r="A23" s="245"/>
      <c r="B23" s="229"/>
      <c r="C23" s="247"/>
      <c r="D23" s="247"/>
      <c r="E23" s="247"/>
      <c r="F23" s="242"/>
    </row>
    <row r="24" spans="1:6" ht="12.75" customHeight="1" x14ac:dyDescent="0.2">
      <c r="A24" s="224" t="s">
        <v>37</v>
      </c>
      <c r="B24" s="227" t="s">
        <v>46</v>
      </c>
      <c r="C24" s="230">
        <v>3057</v>
      </c>
      <c r="D24" s="230">
        <v>4183</v>
      </c>
      <c r="E24" s="230">
        <f>SUM(D24-C24)</f>
        <v>1126</v>
      </c>
      <c r="F24" s="198"/>
    </row>
    <row r="25" spans="1:6" ht="12.75" customHeight="1" x14ac:dyDescent="0.2">
      <c r="A25" s="225"/>
      <c r="B25" s="228"/>
      <c r="C25" s="231"/>
      <c r="D25" s="231"/>
      <c r="E25" s="231"/>
      <c r="F25" s="196"/>
    </row>
    <row r="26" spans="1:6" ht="22.5" customHeight="1" thickBot="1" x14ac:dyDescent="0.25">
      <c r="A26" s="226"/>
      <c r="B26" s="229"/>
      <c r="C26" s="232"/>
      <c r="D26" s="232"/>
      <c r="E26" s="232"/>
      <c r="F26" s="197" t="s">
        <v>192</v>
      </c>
    </row>
    <row r="27" spans="1:6" ht="12" customHeight="1" x14ac:dyDescent="0.2">
      <c r="A27" s="233" t="s">
        <v>38</v>
      </c>
      <c r="B27" s="227" t="s">
        <v>47</v>
      </c>
      <c r="C27" s="236">
        <v>3057</v>
      </c>
      <c r="D27" s="236">
        <v>4183</v>
      </c>
      <c r="E27" s="236">
        <f>SUM(D27-C27)</f>
        <v>1126</v>
      </c>
      <c r="F27" s="238"/>
    </row>
    <row r="28" spans="1:6" ht="51.75" customHeight="1" x14ac:dyDescent="0.2">
      <c r="A28" s="234"/>
      <c r="B28" s="235"/>
      <c r="C28" s="237"/>
      <c r="D28" s="237"/>
      <c r="E28" s="237"/>
      <c r="F28" s="239"/>
    </row>
    <row r="29" spans="1:6" ht="30" x14ac:dyDescent="0.2">
      <c r="A29" s="40" t="s">
        <v>39</v>
      </c>
      <c r="B29" s="43" t="s">
        <v>48</v>
      </c>
      <c r="C29" s="44">
        <v>850</v>
      </c>
      <c r="D29" s="44">
        <v>850</v>
      </c>
      <c r="E29" s="131">
        <f>SUM(D29-C29)</f>
        <v>0</v>
      </c>
      <c r="F29" s="93"/>
    </row>
    <row r="30" spans="1:6" ht="28.5" customHeight="1" x14ac:dyDescent="0.2">
      <c r="A30" s="40" t="s">
        <v>40</v>
      </c>
      <c r="B30" s="41" t="s">
        <v>49</v>
      </c>
      <c r="C30" s="45" t="s">
        <v>22</v>
      </c>
      <c r="D30" s="45" t="s">
        <v>22</v>
      </c>
      <c r="E30" s="45" t="s">
        <v>22</v>
      </c>
      <c r="F30" s="94"/>
    </row>
  </sheetData>
  <mergeCells count="46">
    <mergeCell ref="A11:A14"/>
    <mergeCell ref="B11:B14"/>
    <mergeCell ref="E11:E14"/>
    <mergeCell ref="F11:F14"/>
    <mergeCell ref="C11:C14"/>
    <mergeCell ref="D11:D14"/>
    <mergeCell ref="A1:F1"/>
    <mergeCell ref="C3:F3"/>
    <mergeCell ref="C4:F4"/>
    <mergeCell ref="C5:F5"/>
    <mergeCell ref="C6:F6"/>
    <mergeCell ref="A17:A18"/>
    <mergeCell ref="B17:B18"/>
    <mergeCell ref="E17:E18"/>
    <mergeCell ref="F17:F18"/>
    <mergeCell ref="C17:C18"/>
    <mergeCell ref="D17:D18"/>
    <mergeCell ref="A15:A16"/>
    <mergeCell ref="B15:B16"/>
    <mergeCell ref="E15:E16"/>
    <mergeCell ref="F15:F16"/>
    <mergeCell ref="C15:C16"/>
    <mergeCell ref="D15:D16"/>
    <mergeCell ref="A22:A23"/>
    <mergeCell ref="B22:B23"/>
    <mergeCell ref="E22:E23"/>
    <mergeCell ref="F22:F23"/>
    <mergeCell ref="C22:C23"/>
    <mergeCell ref="D22:D23"/>
    <mergeCell ref="A19:A20"/>
    <mergeCell ref="B19:B20"/>
    <mergeCell ref="E19:E20"/>
    <mergeCell ref="F19:F20"/>
    <mergeCell ref="C19:C20"/>
    <mergeCell ref="D19:D20"/>
    <mergeCell ref="F27:F28"/>
    <mergeCell ref="C24:C26"/>
    <mergeCell ref="C27:C28"/>
    <mergeCell ref="D24:D26"/>
    <mergeCell ref="D27:D28"/>
    <mergeCell ref="A24:A26"/>
    <mergeCell ref="B24:B26"/>
    <mergeCell ref="E24:E26"/>
    <mergeCell ref="A27:A28"/>
    <mergeCell ref="B27:B28"/>
    <mergeCell ref="E27:E28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50"/>
  <sheetViews>
    <sheetView tabSelected="1" topLeftCell="A35" workbookViewId="0">
      <selection activeCell="E41" sqref="E41"/>
    </sheetView>
  </sheetViews>
  <sheetFormatPr defaultRowHeight="12.75" x14ac:dyDescent="0.2"/>
  <cols>
    <col min="1" max="1" width="17" customWidth="1"/>
    <col min="2" max="2" width="61.5703125" customWidth="1"/>
    <col min="3" max="3" width="18.28515625" customWidth="1"/>
    <col min="4" max="4" width="5.140625" customWidth="1"/>
    <col min="5" max="5" width="15" customWidth="1"/>
    <col min="7" max="7" width="15.85546875" customWidth="1"/>
  </cols>
  <sheetData>
    <row r="1" spans="1:15" ht="26.25" x14ac:dyDescent="0.4">
      <c r="A1" s="49"/>
      <c r="B1" s="252" t="s">
        <v>186</v>
      </c>
      <c r="C1" s="252"/>
    </row>
    <row r="2" spans="1:15" ht="15.75" x14ac:dyDescent="0.25">
      <c r="A2" s="50" t="s">
        <v>135</v>
      </c>
      <c r="B2" s="51"/>
      <c r="C2" s="50" t="s">
        <v>187</v>
      </c>
      <c r="E2" s="1"/>
      <c r="F2" s="2"/>
    </row>
    <row r="3" spans="1:15" ht="15.75" x14ac:dyDescent="0.2">
      <c r="A3" s="52" t="s">
        <v>50</v>
      </c>
      <c r="B3" s="53" t="s">
        <v>51</v>
      </c>
      <c r="C3" s="52" t="s">
        <v>50</v>
      </c>
      <c r="E3" s="2"/>
      <c r="F3" s="92"/>
      <c r="O3" s="27">
        <f>SUM(C3:N3)</f>
        <v>0</v>
      </c>
    </row>
    <row r="4" spans="1:15" ht="15" x14ac:dyDescent="0.2">
      <c r="A4" s="161">
        <v>7000</v>
      </c>
      <c r="B4" s="55" t="s">
        <v>0</v>
      </c>
      <c r="C4" s="161">
        <v>7500</v>
      </c>
      <c r="E4" s="2"/>
      <c r="F4" s="92"/>
    </row>
    <row r="5" spans="1:15" ht="15" x14ac:dyDescent="0.2">
      <c r="A5" s="161">
        <v>551.44000000000005</v>
      </c>
      <c r="B5" s="55" t="s">
        <v>52</v>
      </c>
      <c r="C5" s="161">
        <v>172.84</v>
      </c>
      <c r="F5" s="92"/>
    </row>
    <row r="6" spans="1:15" ht="16.5" customHeight="1" x14ac:dyDescent="0.2">
      <c r="A6" s="161"/>
      <c r="B6" s="55" t="s">
        <v>73</v>
      </c>
      <c r="C6" s="161">
        <v>1064</v>
      </c>
      <c r="E6" s="113"/>
      <c r="F6" s="92"/>
    </row>
    <row r="7" spans="1:15" ht="15" x14ac:dyDescent="0.2">
      <c r="A7" s="186"/>
      <c r="B7" s="58" t="s">
        <v>72</v>
      </c>
      <c r="C7" s="207">
        <v>1228.5</v>
      </c>
      <c r="E7" s="1"/>
      <c r="F7" s="92"/>
      <c r="G7" s="92"/>
    </row>
    <row r="8" spans="1:15" ht="19.5" customHeight="1" x14ac:dyDescent="0.25">
      <c r="A8" s="195">
        <f>SUM(A4:A7)</f>
        <v>7551.4400000000005</v>
      </c>
      <c r="B8" s="59" t="s">
        <v>53</v>
      </c>
      <c r="C8" s="195">
        <f>SUM(C4:C7)</f>
        <v>9965.34</v>
      </c>
      <c r="F8" s="92"/>
    </row>
    <row r="9" spans="1:15" x14ac:dyDescent="0.2">
      <c r="A9" s="28"/>
      <c r="B9" s="24"/>
      <c r="C9" s="28"/>
      <c r="F9" s="92"/>
    </row>
    <row r="10" spans="1:15" ht="22.5" customHeight="1" x14ac:dyDescent="0.2">
      <c r="A10" s="138"/>
      <c r="B10" s="60" t="s">
        <v>54</v>
      </c>
      <c r="C10" s="138"/>
      <c r="E10" s="2"/>
      <c r="F10" s="92"/>
    </row>
    <row r="11" spans="1:15" ht="22.5" customHeight="1" x14ac:dyDescent="0.2">
      <c r="A11" s="134"/>
      <c r="B11" s="61" t="s">
        <v>55</v>
      </c>
      <c r="C11" s="134"/>
      <c r="F11" s="92"/>
    </row>
    <row r="12" spans="1:15" ht="17.25" customHeight="1" x14ac:dyDescent="0.2">
      <c r="A12" s="132">
        <v>2616.98</v>
      </c>
      <c r="B12" s="55" t="s">
        <v>2</v>
      </c>
      <c r="C12" s="132">
        <v>3457.81</v>
      </c>
      <c r="E12" s="2"/>
      <c r="F12" s="92"/>
    </row>
    <row r="13" spans="1:15" ht="17.25" customHeight="1" x14ac:dyDescent="0.2">
      <c r="A13" s="132">
        <v>944.36</v>
      </c>
      <c r="B13" s="55" t="s">
        <v>70</v>
      </c>
      <c r="C13" s="132">
        <v>877.99</v>
      </c>
      <c r="E13" s="2"/>
    </row>
    <row r="14" spans="1:15" ht="19.5" customHeight="1" x14ac:dyDescent="0.2">
      <c r="A14" s="132">
        <v>335.43</v>
      </c>
      <c r="B14" s="55" t="s">
        <v>56</v>
      </c>
      <c r="C14" s="132">
        <v>203</v>
      </c>
      <c r="E14" s="27"/>
      <c r="F14" s="92"/>
      <c r="I14" s="77"/>
    </row>
    <row r="15" spans="1:15" x14ac:dyDescent="0.2">
      <c r="A15" s="133"/>
      <c r="B15" s="49"/>
      <c r="C15" s="133"/>
    </row>
    <row r="16" spans="1:15" ht="17.25" customHeight="1" x14ac:dyDescent="0.2">
      <c r="A16" s="134"/>
      <c r="B16" s="61" t="s">
        <v>57</v>
      </c>
      <c r="C16" s="134"/>
      <c r="E16" s="1"/>
      <c r="F16" s="2"/>
    </row>
    <row r="17" spans="1:9" ht="19.5" customHeight="1" x14ac:dyDescent="0.2">
      <c r="A17" s="132">
        <v>241</v>
      </c>
      <c r="B17" s="55" t="s">
        <v>21</v>
      </c>
      <c r="C17" s="132">
        <v>241</v>
      </c>
      <c r="E17" s="2"/>
      <c r="F17" s="92"/>
      <c r="G17" s="2" t="s">
        <v>122</v>
      </c>
    </row>
    <row r="18" spans="1:9" ht="23.25" customHeight="1" x14ac:dyDescent="0.2">
      <c r="A18" s="132">
        <v>1820</v>
      </c>
      <c r="B18" s="55" t="s">
        <v>58</v>
      </c>
      <c r="C18" s="132">
        <v>2030</v>
      </c>
      <c r="E18" s="132"/>
      <c r="F18" s="92"/>
    </row>
    <row r="19" spans="1:9" ht="23.25" customHeight="1" x14ac:dyDescent="0.2">
      <c r="A19" s="132">
        <v>400</v>
      </c>
      <c r="B19" s="55" t="s">
        <v>78</v>
      </c>
      <c r="C19" s="132">
        <v>0</v>
      </c>
      <c r="E19" s="2"/>
      <c r="F19" s="92"/>
    </row>
    <row r="20" spans="1:9" ht="21" customHeight="1" x14ac:dyDescent="0.2">
      <c r="A20" s="132">
        <v>410</v>
      </c>
      <c r="B20" s="55" t="s">
        <v>59</v>
      </c>
      <c r="C20" s="132">
        <v>200</v>
      </c>
      <c r="F20" s="92"/>
    </row>
    <row r="21" spans="1:9" ht="26.25" customHeight="1" x14ac:dyDescent="0.2">
      <c r="A21" s="187">
        <v>35</v>
      </c>
      <c r="B21" s="55" t="s">
        <v>60</v>
      </c>
      <c r="C21" s="187">
        <v>47</v>
      </c>
      <c r="E21" s="188"/>
      <c r="F21" s="92"/>
    </row>
    <row r="22" spans="1:9" ht="18.75" customHeight="1" x14ac:dyDescent="0.2">
      <c r="A22" s="135">
        <v>370.22</v>
      </c>
      <c r="B22" s="55" t="s">
        <v>61</v>
      </c>
      <c r="C22" s="135">
        <v>408.26</v>
      </c>
      <c r="E22" s="2"/>
      <c r="F22" s="92"/>
    </row>
    <row r="23" spans="1:9" ht="18.75" customHeight="1" x14ac:dyDescent="0.2">
      <c r="A23" s="135">
        <v>141.5</v>
      </c>
      <c r="B23" s="55" t="s">
        <v>62</v>
      </c>
      <c r="C23" s="135">
        <v>0</v>
      </c>
      <c r="E23" s="2"/>
      <c r="F23" s="92"/>
      <c r="G23" s="92"/>
    </row>
    <row r="24" spans="1:9" ht="18.75" customHeight="1" x14ac:dyDescent="0.2">
      <c r="A24" s="135">
        <v>450</v>
      </c>
      <c r="B24" s="55" t="s">
        <v>63</v>
      </c>
      <c r="C24" s="135">
        <v>0</v>
      </c>
    </row>
    <row r="25" spans="1:9" ht="18.75" customHeight="1" x14ac:dyDescent="0.2">
      <c r="A25" s="135">
        <v>174.84</v>
      </c>
      <c r="B25" s="55" t="s">
        <v>80</v>
      </c>
      <c r="C25" s="135">
        <v>139.85</v>
      </c>
    </row>
    <row r="26" spans="1:9" ht="15.75" customHeight="1" x14ac:dyDescent="0.2">
      <c r="A26" s="132">
        <v>200</v>
      </c>
      <c r="B26" s="55" t="s">
        <v>118</v>
      </c>
      <c r="C26" s="132">
        <v>400</v>
      </c>
      <c r="E26" s="77"/>
      <c r="I26" s="77"/>
    </row>
    <row r="27" spans="1:9" ht="15.75" customHeight="1" x14ac:dyDescent="0.2">
      <c r="A27" s="136">
        <v>607.80999999999995</v>
      </c>
      <c r="B27" s="57" t="s">
        <v>76</v>
      </c>
      <c r="C27" s="136">
        <v>548.07000000000005</v>
      </c>
      <c r="E27" s="77"/>
    </row>
    <row r="28" spans="1:9" ht="15.75" customHeight="1" x14ac:dyDescent="0.2">
      <c r="A28" s="136">
        <v>0</v>
      </c>
      <c r="B28" s="57" t="s">
        <v>81</v>
      </c>
      <c r="C28" s="136">
        <v>162.25</v>
      </c>
      <c r="E28" s="77"/>
    </row>
    <row r="29" spans="1:9" ht="15.75" customHeight="1" x14ac:dyDescent="0.2">
      <c r="A29" s="136">
        <v>1165</v>
      </c>
      <c r="B29" s="57" t="s">
        <v>136</v>
      </c>
      <c r="C29" s="136">
        <v>124.25</v>
      </c>
      <c r="E29" s="77"/>
      <c r="I29" s="77"/>
    </row>
    <row r="30" spans="1:9" ht="21.75" customHeight="1" thickBot="1" x14ac:dyDescent="0.3">
      <c r="A30" s="137">
        <f>SUM(A12:A29)</f>
        <v>9912.1400000000012</v>
      </c>
      <c r="B30" s="63" t="s">
        <v>64</v>
      </c>
      <c r="C30" s="137">
        <f>SUM(C12:C29)</f>
        <v>8839.4800000000014</v>
      </c>
    </row>
    <row r="31" spans="1:9" ht="22.5" customHeight="1" thickTop="1" x14ac:dyDescent="0.2">
      <c r="A31" s="138"/>
      <c r="B31" s="60" t="s">
        <v>65</v>
      </c>
      <c r="C31" s="138"/>
      <c r="F31" s="136"/>
    </row>
    <row r="32" spans="1:9" ht="20.25" customHeight="1" x14ac:dyDescent="0.2">
      <c r="A32" s="132">
        <v>5017.93</v>
      </c>
      <c r="B32" s="55" t="s">
        <v>188</v>
      </c>
      <c r="C32" s="132">
        <v>3057.23</v>
      </c>
      <c r="E32" s="110"/>
    </row>
    <row r="33" spans="1:8" ht="15" x14ac:dyDescent="0.2">
      <c r="A33" s="132"/>
      <c r="B33" s="55"/>
      <c r="C33" s="132"/>
    </row>
    <row r="34" spans="1:8" ht="19.5" customHeight="1" x14ac:dyDescent="0.2">
      <c r="A34" s="132">
        <f>SUM(A8)</f>
        <v>7551.4400000000005</v>
      </c>
      <c r="B34" s="55" t="s">
        <v>66</v>
      </c>
      <c r="C34" s="132">
        <f>SUM(C8)</f>
        <v>9965.34</v>
      </c>
    </row>
    <row r="35" spans="1:8" ht="17.25" customHeight="1" x14ac:dyDescent="0.25">
      <c r="A35" s="64"/>
      <c r="B35" s="53" t="s">
        <v>67</v>
      </c>
      <c r="C35" s="64"/>
      <c r="E35" s="100"/>
      <c r="F35" s="100"/>
      <c r="G35" s="100"/>
      <c r="H35" s="100"/>
    </row>
    <row r="36" spans="1:8" ht="15" x14ac:dyDescent="0.2">
      <c r="A36" s="54"/>
      <c r="B36" s="55"/>
      <c r="C36" s="54"/>
      <c r="F36" s="111"/>
      <c r="G36" s="49"/>
      <c r="H36" s="111"/>
    </row>
    <row r="37" spans="1:8" ht="18.75" customHeight="1" x14ac:dyDescent="0.2">
      <c r="A37" s="54">
        <v>9512.14</v>
      </c>
      <c r="B37" s="55" t="s">
        <v>68</v>
      </c>
      <c r="C37" s="132">
        <f>SUM(C30)</f>
        <v>8839.4800000000014</v>
      </c>
      <c r="E37" s="2"/>
      <c r="G37" s="2"/>
    </row>
    <row r="38" spans="1:8" ht="19.5" customHeight="1" x14ac:dyDescent="0.2">
      <c r="A38" s="56"/>
      <c r="B38" s="57" t="s">
        <v>69</v>
      </c>
      <c r="C38" s="56"/>
      <c r="E38" s="2"/>
      <c r="G38" s="2"/>
    </row>
    <row r="39" spans="1:8" ht="19.5" customHeight="1" x14ac:dyDescent="0.2">
      <c r="A39" s="56"/>
      <c r="B39" s="57"/>
      <c r="C39" s="56"/>
      <c r="E39" s="2"/>
      <c r="G39" s="2"/>
    </row>
    <row r="40" spans="1:8" ht="19.5" customHeight="1" x14ac:dyDescent="0.2">
      <c r="A40" s="56"/>
      <c r="B40" s="57"/>
      <c r="C40" s="56"/>
    </row>
    <row r="41" spans="1:8" ht="21" customHeight="1" thickBot="1" x14ac:dyDescent="0.3">
      <c r="A41" s="62">
        <f>SUM(A32+A34-A37)</f>
        <v>3057.2300000000014</v>
      </c>
      <c r="B41" s="65" t="s">
        <v>195</v>
      </c>
      <c r="C41" s="62">
        <v>4183.09</v>
      </c>
      <c r="E41" s="2"/>
    </row>
    <row r="42" spans="1:8" ht="21" customHeight="1" thickTop="1" x14ac:dyDescent="0.25">
      <c r="A42" s="96"/>
      <c r="B42" s="95"/>
      <c r="C42" s="96"/>
      <c r="E42" s="2"/>
      <c r="F42" s="77"/>
    </row>
    <row r="43" spans="1:8" ht="21" customHeight="1" x14ac:dyDescent="0.2">
      <c r="A43" s="67">
        <f>SUM(A34)</f>
        <v>7551.4400000000005</v>
      </c>
      <c r="B43" s="98" t="s">
        <v>75</v>
      </c>
      <c r="C43" s="67">
        <v>9965.34</v>
      </c>
      <c r="E43" s="112"/>
    </row>
    <row r="44" spans="1:8" ht="21" customHeight="1" x14ac:dyDescent="0.2">
      <c r="A44" s="67">
        <f>SUM(A37)</f>
        <v>9512.14</v>
      </c>
      <c r="B44" s="98" t="s">
        <v>77</v>
      </c>
      <c r="C44" s="67">
        <f>SUM(C37)</f>
        <v>8839.4800000000014</v>
      </c>
    </row>
    <row r="45" spans="1:8" ht="15.75" x14ac:dyDescent="0.25">
      <c r="A45" s="96">
        <f>SUM(A43-A44)</f>
        <v>-1960.6999999999989</v>
      </c>
      <c r="B45" s="97" t="s">
        <v>74</v>
      </c>
      <c r="C45" s="96">
        <f>SUM(C43-C44)</f>
        <v>1125.8599999999988</v>
      </c>
    </row>
    <row r="46" spans="1:8" ht="16.5" thickBot="1" x14ac:dyDescent="0.3">
      <c r="A46" s="66"/>
      <c r="B46" s="99"/>
      <c r="C46" s="68"/>
    </row>
    <row r="47" spans="1:8" ht="16.5" thickBot="1" x14ac:dyDescent="0.3">
      <c r="A47" s="66"/>
      <c r="B47" s="73" t="s">
        <v>193</v>
      </c>
      <c r="C47" s="68"/>
    </row>
    <row r="48" spans="1:8" ht="15.75" x14ac:dyDescent="0.25">
      <c r="A48" s="49"/>
      <c r="B48" s="51"/>
      <c r="C48" s="69"/>
    </row>
    <row r="49" spans="1:3" x14ac:dyDescent="0.2">
      <c r="A49" s="70"/>
      <c r="B49" s="71"/>
      <c r="C49" s="72"/>
    </row>
    <row r="50" spans="1:3" x14ac:dyDescent="0.2">
      <c r="A50" s="49"/>
      <c r="B50" s="71"/>
      <c r="C50" s="72"/>
    </row>
  </sheetData>
  <mergeCells count="1">
    <mergeCell ref="B1:C1"/>
  </mergeCells>
  <pageMargins left="0.70866141732283472" right="0.70866141732283472" top="0.74803149606299213" bottom="0.74803149606299213" header="0.31496062992125984" footer="0.31496062992125984"/>
  <pageSetup paperSize="9"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HSBC Acct</vt:lpstr>
      <vt:lpstr>Bank Reconciliation</vt:lpstr>
      <vt:lpstr>Audit Data</vt:lpstr>
      <vt:lpstr>Explanation of varience</vt:lpstr>
      <vt:lpstr>Financial Report</vt:lpstr>
    </vt:vector>
  </TitlesOfParts>
  <Company>Private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 Studerus</dc:creator>
  <cp:lastModifiedBy>Neil Barrington</cp:lastModifiedBy>
  <cp:lastPrinted>2022-04-10T10:58:15Z</cp:lastPrinted>
  <dcterms:created xsi:type="dcterms:W3CDTF">2008-01-15T14:20:29Z</dcterms:created>
  <dcterms:modified xsi:type="dcterms:W3CDTF">2025-04-28T17:02:22Z</dcterms:modified>
</cp:coreProperties>
</file>